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40" windowHeight="11040" activeTab="5"/>
  </bookViews>
  <sheets>
    <sheet name="Прилож1" sheetId="4" r:id="rId1"/>
    <sheet name="Прилож3" sheetId="5" r:id="rId2"/>
    <sheet name="Прилож4" sheetId="6" r:id="rId3"/>
    <sheet name="Прилож5" sheetId="7" r:id="rId4"/>
    <sheet name="Сводная смета" sheetId="1" r:id="rId5"/>
    <sheet name="Расч. пок." sheetId="2" r:id="rId6"/>
    <sheet name="Лист3" sheetId="3" r:id="rId7"/>
  </sheets>
  <externalReferences>
    <externalReference r:id="rId8"/>
    <externalReference r:id="rId9"/>
    <externalReference r:id="rId10"/>
    <externalReference r:id="rId11"/>
  </externalReferences>
  <definedNames>
    <definedName name="_xlnm.Print_Area" localSheetId="3">Прилож5!$A$1:$J$65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5" l="1"/>
  <c r="E21" i="5"/>
  <c r="F21" i="5"/>
  <c r="G21" i="5"/>
  <c r="D123" i="1"/>
  <c r="E123" i="1"/>
  <c r="F123" i="1"/>
  <c r="G123" i="1"/>
  <c r="C123" i="1"/>
  <c r="E51" i="1"/>
  <c r="F51" i="1"/>
  <c r="G51" i="1"/>
  <c r="H51" i="1"/>
  <c r="D51" i="1"/>
  <c r="D50" i="1" s="1"/>
  <c r="D49" i="1" s="1"/>
  <c r="E18" i="1"/>
  <c r="F18" i="1"/>
  <c r="G18" i="1"/>
  <c r="H18" i="1"/>
  <c r="D18" i="1"/>
  <c r="E14" i="1"/>
  <c r="F14" i="1"/>
  <c r="G14" i="1"/>
  <c r="H14" i="1"/>
  <c r="D14" i="1"/>
  <c r="D13" i="1" s="1"/>
  <c r="I42" i="7"/>
  <c r="I41" i="7" s="1"/>
  <c r="I40" i="7" s="1"/>
  <c r="H42" i="7"/>
  <c r="H41" i="7" s="1"/>
  <c r="J35" i="7"/>
  <c r="J36" i="7"/>
  <c r="I36" i="7"/>
  <c r="I35" i="7" s="1"/>
  <c r="H36" i="7"/>
  <c r="H35" i="7" s="1"/>
  <c r="H16" i="7"/>
  <c r="H15" i="7" s="1"/>
  <c r="H14" i="6"/>
  <c r="H23" i="6"/>
  <c r="H22" i="6" s="1"/>
  <c r="H21" i="6" s="1"/>
  <c r="I21" i="6"/>
  <c r="I19" i="6"/>
  <c r="I18" i="6" s="1"/>
  <c r="H19" i="6"/>
  <c r="H15" i="6"/>
  <c r="G23" i="6"/>
  <c r="E39" i="2"/>
  <c r="F39" i="2"/>
  <c r="G39" i="2"/>
  <c r="H39" i="2"/>
  <c r="J39" i="2"/>
  <c r="K39" i="2"/>
  <c r="L39" i="2"/>
  <c r="M39" i="2"/>
  <c r="N39" i="2"/>
  <c r="O39" i="2"/>
  <c r="P39" i="2"/>
  <c r="E36" i="2"/>
  <c r="F36" i="2"/>
  <c r="G36" i="2"/>
  <c r="H36" i="2"/>
  <c r="I36" i="2"/>
  <c r="J36" i="2"/>
  <c r="K36" i="2"/>
  <c r="L36" i="2"/>
  <c r="M36" i="2"/>
  <c r="N36" i="2"/>
  <c r="O36" i="2"/>
  <c r="P36" i="2"/>
  <c r="E29" i="2"/>
  <c r="F29" i="2"/>
  <c r="G29" i="2"/>
  <c r="H29" i="2"/>
  <c r="I29" i="2"/>
  <c r="J29" i="2"/>
  <c r="K29" i="2"/>
  <c r="L29" i="2"/>
  <c r="M29" i="2"/>
  <c r="N29" i="2"/>
  <c r="O29" i="2"/>
  <c r="P29" i="2"/>
  <c r="F21" i="2"/>
  <c r="G21" i="2"/>
  <c r="I21" i="2"/>
  <c r="J21" i="2"/>
  <c r="K21" i="2"/>
  <c r="L21" i="2"/>
  <c r="M21" i="2"/>
  <c r="N21" i="2"/>
  <c r="O21" i="2"/>
  <c r="P21" i="2"/>
  <c r="E14" i="2"/>
  <c r="F14" i="2"/>
  <c r="G14" i="2"/>
  <c r="H14" i="2"/>
  <c r="I14" i="2"/>
  <c r="J14" i="2"/>
  <c r="K14" i="2"/>
  <c r="L14" i="2"/>
  <c r="M14" i="2"/>
  <c r="N14" i="2"/>
  <c r="O14" i="2"/>
  <c r="P14" i="2"/>
  <c r="E11" i="2"/>
  <c r="F11" i="2"/>
  <c r="G11" i="2"/>
  <c r="H11" i="2"/>
  <c r="I11" i="2"/>
  <c r="J11" i="2"/>
  <c r="K11" i="2"/>
  <c r="L11" i="2"/>
  <c r="M11" i="2"/>
  <c r="N11" i="2"/>
  <c r="O11" i="2"/>
  <c r="P11" i="2"/>
  <c r="E6" i="2"/>
  <c r="F6" i="2"/>
  <c r="G6" i="2"/>
  <c r="H6" i="2"/>
  <c r="I6" i="2"/>
  <c r="J6" i="2"/>
  <c r="K6" i="2"/>
  <c r="L6" i="2"/>
  <c r="M6" i="2"/>
  <c r="N6" i="2"/>
  <c r="O6" i="2"/>
  <c r="P6" i="2"/>
  <c r="D39" i="2"/>
  <c r="D36" i="2"/>
  <c r="D29" i="2"/>
  <c r="D21" i="2"/>
  <c r="E18" i="2"/>
  <c r="F18" i="2"/>
  <c r="G18" i="2"/>
  <c r="H18" i="2"/>
  <c r="I18" i="2"/>
  <c r="J18" i="2"/>
  <c r="K18" i="2"/>
  <c r="L18" i="2"/>
  <c r="M18" i="2"/>
  <c r="N18" i="2"/>
  <c r="O18" i="2"/>
  <c r="P18" i="2"/>
  <c r="D18" i="2"/>
  <c r="D14" i="2"/>
  <c r="D11" i="2"/>
  <c r="D6" i="2"/>
  <c r="D44" i="2" s="1"/>
  <c r="Q7" i="2"/>
  <c r="Q6" i="2" s="1"/>
  <c r="Q8" i="2"/>
  <c r="Q9" i="2"/>
  <c r="Q10" i="2"/>
  <c r="Q12" i="2"/>
  <c r="Q11" i="2" s="1"/>
  <c r="Q13" i="2"/>
  <c r="Q15" i="2"/>
  <c r="Q16" i="2"/>
  <c r="Q17" i="2"/>
  <c r="Q19" i="2"/>
  <c r="Q20" i="2"/>
  <c r="Q22" i="2"/>
  <c r="Q23" i="2"/>
  <c r="Q24" i="2"/>
  <c r="Q25" i="2"/>
  <c r="Q26" i="2"/>
  <c r="Q27" i="2"/>
  <c r="Q28" i="2"/>
  <c r="Q30" i="2"/>
  <c r="Q31" i="2"/>
  <c r="Q32" i="2"/>
  <c r="Q33" i="2"/>
  <c r="Q34" i="2"/>
  <c r="Q35" i="2"/>
  <c r="Q37" i="2"/>
  <c r="Q36" i="2" s="1"/>
  <c r="Q38" i="2"/>
  <c r="Q40" i="2"/>
  <c r="Q41" i="2"/>
  <c r="Q42" i="2"/>
  <c r="Q43" i="2"/>
  <c r="Q5" i="2"/>
  <c r="E23" i="4"/>
  <c r="F23" i="4"/>
  <c r="D23" i="4"/>
  <c r="L44" i="2" l="1"/>
  <c r="O44" i="2"/>
  <c r="K44" i="2"/>
  <c r="Q39" i="2"/>
  <c r="Q18" i="2"/>
  <c r="N44" i="2"/>
  <c r="J44" i="2"/>
  <c r="F44" i="2"/>
  <c r="P44" i="2"/>
  <c r="H44" i="2"/>
  <c r="Q14" i="2"/>
  <c r="G44" i="2"/>
  <c r="Q29" i="2"/>
  <c r="M44" i="2"/>
  <c r="E44" i="2"/>
  <c r="Q21" i="2"/>
  <c r="Q44" i="2" s="1"/>
  <c r="I44" i="2"/>
  <c r="I44" i="7" l="1"/>
  <c r="I45" i="7"/>
  <c r="J45" i="7" s="1"/>
  <c r="I46" i="7"/>
  <c r="J46" i="7" s="1"/>
  <c r="I48" i="7"/>
  <c r="J48" i="7" s="1"/>
  <c r="I49" i="7"/>
  <c r="J49" i="7" s="1"/>
  <c r="J50" i="7"/>
  <c r="J51" i="7"/>
  <c r="J43" i="7"/>
  <c r="J20" i="7"/>
  <c r="J21" i="7"/>
  <c r="I22" i="7"/>
  <c r="J23" i="7"/>
  <c r="J24" i="7"/>
  <c r="J25" i="7"/>
  <c r="I26" i="7"/>
  <c r="J26" i="7" s="1"/>
  <c r="J27" i="7"/>
  <c r="I28" i="7"/>
  <c r="I29" i="7"/>
  <c r="J29" i="7" s="1"/>
  <c r="J19" i="7"/>
  <c r="I27" i="6"/>
  <c r="H28" i="6"/>
  <c r="I28" i="6" s="1"/>
  <c r="I16" i="6"/>
  <c r="G17" i="5"/>
  <c r="G16" i="5"/>
  <c r="E16" i="4"/>
  <c r="F16" i="4"/>
  <c r="E12" i="4"/>
  <c r="F12" i="4"/>
  <c r="F18" i="4"/>
  <c r="J44" i="7"/>
  <c r="G14" i="6"/>
  <c r="G15" i="6"/>
  <c r="I17" i="6"/>
  <c r="G19" i="5"/>
  <c r="H40" i="7"/>
  <c r="E28" i="1"/>
  <c r="E30" i="1"/>
  <c r="E31" i="1"/>
  <c r="E32" i="1"/>
  <c r="E34" i="1"/>
  <c r="E35" i="1"/>
  <c r="E36" i="1"/>
  <c r="E39" i="1"/>
  <c r="E40" i="1"/>
  <c r="E41" i="1"/>
  <c r="E59" i="1"/>
  <c r="E56" i="1" s="1"/>
  <c r="E55" i="1" s="1"/>
  <c r="E49" i="1" s="1"/>
  <c r="E65" i="1"/>
  <c r="E63" i="1" s="1"/>
  <c r="E62" i="1" s="1"/>
  <c r="E71" i="1"/>
  <c r="E69" i="1" s="1"/>
  <c r="E68" i="1" s="1"/>
  <c r="E81" i="1"/>
  <c r="E82" i="1"/>
  <c r="E84" i="1"/>
  <c r="D44" i="1"/>
  <c r="H18" i="6"/>
  <c r="H13" i="6" s="1"/>
  <c r="G18" i="5"/>
  <c r="G25" i="5"/>
  <c r="G26" i="5"/>
  <c r="F19" i="5"/>
  <c r="F21" i="4"/>
  <c r="F22" i="4"/>
  <c r="E18" i="4"/>
  <c r="E14" i="4"/>
  <c r="D16" i="4"/>
  <c r="D12" i="4"/>
  <c r="F28" i="1"/>
  <c r="G28" i="1"/>
  <c r="H28" i="1"/>
  <c r="G22" i="6"/>
  <c r="G21" i="6" s="1"/>
  <c r="G85" i="1"/>
  <c r="F85" i="1"/>
  <c r="H84" i="1"/>
  <c r="G84" i="1"/>
  <c r="F84" i="1"/>
  <c r="G83" i="1"/>
  <c r="F83" i="1"/>
  <c r="H82" i="1"/>
  <c r="G82" i="1"/>
  <c r="F82" i="1"/>
  <c r="H81" i="1"/>
  <c r="G81" i="1"/>
  <c r="F81" i="1"/>
  <c r="G72" i="1"/>
  <c r="F72" i="1"/>
  <c r="H71" i="1"/>
  <c r="H69" i="1" s="1"/>
  <c r="H68" i="1" s="1"/>
  <c r="G71" i="1"/>
  <c r="F71" i="1"/>
  <c r="G70" i="1"/>
  <c r="F70" i="1"/>
  <c r="G67" i="1"/>
  <c r="F67" i="1"/>
  <c r="G66" i="1"/>
  <c r="F66" i="1"/>
  <c r="H65" i="1"/>
  <c r="H63" i="1" s="1"/>
  <c r="H62" i="1" s="1"/>
  <c r="G65" i="1"/>
  <c r="F65" i="1"/>
  <c r="G64" i="1"/>
  <c r="F64" i="1"/>
  <c r="G61" i="1"/>
  <c r="F61" i="1"/>
  <c r="G60" i="1"/>
  <c r="F60" i="1"/>
  <c r="H59" i="1"/>
  <c r="H56" i="1" s="1"/>
  <c r="H55" i="1" s="1"/>
  <c r="H49" i="1" s="1"/>
  <c r="G59" i="1"/>
  <c r="F59" i="1"/>
  <c r="G58" i="1"/>
  <c r="F58" i="1"/>
  <c r="G43" i="1"/>
  <c r="G42" i="1" s="1"/>
  <c r="F43" i="1"/>
  <c r="F42" i="1" s="1"/>
  <c r="H41" i="1"/>
  <c r="G41" i="1"/>
  <c r="F41" i="1"/>
  <c r="H40" i="1"/>
  <c r="G40" i="1"/>
  <c r="F40" i="1"/>
  <c r="H39" i="1"/>
  <c r="G39" i="1"/>
  <c r="F39" i="1"/>
  <c r="G37" i="1"/>
  <c r="F37" i="1"/>
  <c r="H36" i="1"/>
  <c r="G36" i="1"/>
  <c r="F36" i="1"/>
  <c r="H35" i="1"/>
  <c r="G35" i="1"/>
  <c r="F35" i="1"/>
  <c r="H34" i="1"/>
  <c r="G34" i="1"/>
  <c r="F34" i="1"/>
  <c r="H32" i="1"/>
  <c r="G32" i="1"/>
  <c r="F32" i="1"/>
  <c r="H31" i="1"/>
  <c r="G31" i="1"/>
  <c r="F31" i="1"/>
  <c r="H30" i="1"/>
  <c r="G30" i="1"/>
  <c r="F30" i="1"/>
  <c r="D14" i="4"/>
  <c r="D18" i="4"/>
  <c r="G18" i="6"/>
  <c r="J66" i="7"/>
  <c r="J65" i="7"/>
  <c r="J59" i="7"/>
  <c r="E26" i="5"/>
  <c r="E25" i="5"/>
  <c r="E18" i="5"/>
  <c r="D22" i="4"/>
  <c r="J42" i="7" l="1"/>
  <c r="J41" i="7" s="1"/>
  <c r="J40" i="7" s="1"/>
  <c r="J22" i="7"/>
  <c r="J16" i="7" s="1"/>
  <c r="J15" i="7" s="1"/>
  <c r="J14" i="7" s="1"/>
  <c r="I16" i="7"/>
  <c r="I15" i="7" s="1"/>
  <c r="I14" i="7" s="1"/>
  <c r="G13" i="6"/>
  <c r="I15" i="6"/>
  <c r="I14" i="6"/>
  <c r="I13" i="6" s="1"/>
  <c r="H80" i="1"/>
  <c r="F80" i="1"/>
  <c r="F29" i="1"/>
  <c r="H29" i="1"/>
  <c r="E11" i="4"/>
  <c r="E31" i="4" s="1"/>
  <c r="G15" i="5"/>
  <c r="F69" i="1"/>
  <c r="F68" i="1" s="1"/>
  <c r="E80" i="1"/>
  <c r="G29" i="1"/>
  <c r="E29" i="1"/>
  <c r="F15" i="5"/>
  <c r="F14" i="5" s="1"/>
  <c r="F11" i="4"/>
  <c r="F31" i="4" s="1"/>
  <c r="H14" i="7"/>
  <c r="D11" i="4"/>
  <c r="D31" i="4" s="1"/>
  <c r="J28" i="7"/>
  <c r="G29" i="6"/>
  <c r="H29" i="6" s="1"/>
  <c r="F63" i="1"/>
  <c r="F62" i="1" s="1"/>
  <c r="G69" i="1"/>
  <c r="G68" i="1" s="1"/>
  <c r="G63" i="1"/>
  <c r="G62" i="1" s="1"/>
  <c r="G80" i="1"/>
  <c r="F56" i="1"/>
  <c r="F55" i="1" s="1"/>
  <c r="F49" i="1" s="1"/>
  <c r="G56" i="1"/>
  <c r="G55" i="1" s="1"/>
  <c r="G49" i="1" s="1"/>
  <c r="E19" i="5"/>
  <c r="J64" i="7"/>
  <c r="D21" i="4"/>
  <c r="G14" i="5" l="1"/>
  <c r="I29" i="6"/>
  <c r="D28" i="1"/>
  <c r="D109" i="1" s="1"/>
  <c r="D33" i="4"/>
  <c r="D37" i="4" s="1"/>
  <c r="E15" i="5" l="1"/>
  <c r="D32" i="4"/>
  <c r="E14" i="5" l="1"/>
  <c r="D108" i="1"/>
  <c r="D102" i="1"/>
  <c r="D98" i="1"/>
  <c r="D92" i="1"/>
  <c r="D88" i="1"/>
  <c r="D107" i="1"/>
  <c r="D105" i="1"/>
  <c r="D103" i="1"/>
  <c r="D101" i="1"/>
  <c r="D99" i="1"/>
  <c r="D97" i="1"/>
  <c r="D95" i="1"/>
  <c r="D93" i="1"/>
  <c r="D91" i="1"/>
  <c r="D89" i="1"/>
  <c r="D87" i="1"/>
  <c r="D82" i="1"/>
  <c r="D81" i="1"/>
  <c r="D73" i="1"/>
  <c r="D106" i="1"/>
  <c r="D104" i="1"/>
  <c r="D100" i="1"/>
  <c r="D96" i="1"/>
  <c r="D94" i="1"/>
  <c r="D90" i="1"/>
  <c r="D86" i="1"/>
  <c r="D83" i="1"/>
  <c r="D41" i="1"/>
  <c r="D70" i="1"/>
  <c r="D58" i="1"/>
  <c r="D64" i="1"/>
  <c r="D84" i="1"/>
  <c r="D35" i="1"/>
  <c r="D43" i="1"/>
  <c r="D30" i="1"/>
  <c r="D34" i="1"/>
  <c r="D61" i="1"/>
  <c r="D67" i="1"/>
  <c r="D42" i="1"/>
  <c r="D85" i="1"/>
  <c r="D39" i="1"/>
  <c r="D66" i="1"/>
  <c r="D72" i="1"/>
  <c r="D60" i="1"/>
  <c r="D59" i="1"/>
  <c r="D65" i="1"/>
  <c r="D71" i="1"/>
  <c r="D37" i="1"/>
  <c r="D31" i="1"/>
  <c r="D36" i="1"/>
  <c r="D40" i="1"/>
  <c r="D69" i="1"/>
  <c r="D32" i="1"/>
  <c r="D63" i="1"/>
  <c r="D68" i="1"/>
  <c r="D80" i="1"/>
  <c r="D62" i="1"/>
  <c r="D29" i="1"/>
</calcChain>
</file>

<file path=xl/sharedStrings.xml><?xml version="1.0" encoding="utf-8"?>
<sst xmlns="http://schemas.openxmlformats.org/spreadsheetml/2006/main" count="571" uniqueCount="284">
  <si>
    <t xml:space="preserve">                                                                                                                                         Приложение 1</t>
  </si>
  <si>
    <t xml:space="preserve">                                            ( руб.)</t>
  </si>
  <si>
    <t>Коды бюджетной классификации Российской Федерации</t>
  </si>
  <si>
    <t>Наименование   доходов</t>
  </si>
  <si>
    <t>1 00 00000 00 0000 000</t>
  </si>
  <si>
    <t xml:space="preserve">Доходы </t>
  </si>
  <si>
    <t>1 01 00000 00 0000 000</t>
  </si>
  <si>
    <t xml:space="preserve">Налоги на прибыль, доходы </t>
  </si>
  <si>
    <t>Налог на доходы физических лиц</t>
  </si>
  <si>
    <t>1 05 00000 00 0000 000</t>
  </si>
  <si>
    <t>Налоги  на  совокупный  доход</t>
  </si>
  <si>
    <t>1 05 03000 01 0000 110</t>
  </si>
  <si>
    <t>1 06 00000 00 0000 000</t>
  </si>
  <si>
    <t>Налоги  на  имущество</t>
  </si>
  <si>
    <t>Налог  на  имущество  физических  лиц</t>
  </si>
  <si>
    <t>Земельный  налог</t>
  </si>
  <si>
    <t>1 14 00000 00 0000 000</t>
  </si>
  <si>
    <t>Доходы от  продажи  материальных  и  нематериальных  активов</t>
  </si>
  <si>
    <t>1 14 02000 00 0000 000</t>
  </si>
  <si>
    <t>Доходы  от реализации  имущества, находящегося в государственной и муниципальной собственности</t>
  </si>
  <si>
    <t>2 02 00000 00 0000 000</t>
  </si>
  <si>
    <t>Безвозмездные  поступления  от  других  бюджетов   бюджетной  системы  РФ, кроме бюджетов государственных   внебюджетных  фондов</t>
  </si>
  <si>
    <t>Субвенции бюджетам поселений на осуществление полномочий по первичному воинскому учету на территориях, где отсутствуют военные комиссариаты</t>
  </si>
  <si>
    <t>ВСЕГО ДОХОДОВ</t>
  </si>
  <si>
    <t xml:space="preserve">                                                                                                                                         Приложение 3</t>
  </si>
  <si>
    <t>Распределение</t>
  </si>
  <si>
    <t>расходов местного бюджета по разделам, подразделам  функциональной классификации расходов Российской Федерации</t>
  </si>
  <si>
    <t xml:space="preserve">                                                                                                                                                                   ( руб.)</t>
  </si>
  <si>
    <t>Наименование    показателя</t>
  </si>
  <si>
    <t>Раздел</t>
  </si>
  <si>
    <t>Подраздел</t>
  </si>
  <si>
    <t>Всего  расходов</t>
  </si>
  <si>
    <t>Общегосударственные   вопросы</t>
  </si>
  <si>
    <t>01</t>
  </si>
  <si>
    <t>00</t>
  </si>
  <si>
    <t>Функционирование  местных администраций</t>
  </si>
  <si>
    <t>04</t>
  </si>
  <si>
    <t>Другие общегосударственне вопросы (ЦБ)</t>
  </si>
  <si>
    <t>13</t>
  </si>
  <si>
    <t>Резервный  фонд</t>
  </si>
  <si>
    <t>11</t>
  </si>
  <si>
    <t>Национальная оборона</t>
  </si>
  <si>
    <t>02</t>
  </si>
  <si>
    <t>Мобилизационная и вневойсковая подготовка</t>
  </si>
  <si>
    <t>03</t>
  </si>
  <si>
    <t>Жилищно-коммунальное хозяйство</t>
  </si>
  <si>
    <t>05</t>
  </si>
  <si>
    <t>Коммунальное  хозяйство</t>
  </si>
  <si>
    <t>Культура,   и кинематография</t>
  </si>
  <si>
    <t>08</t>
  </si>
  <si>
    <t>Культура</t>
  </si>
  <si>
    <t>ФК и  Спорт</t>
  </si>
  <si>
    <t xml:space="preserve"> Массовый   спорт</t>
  </si>
  <si>
    <t>расходов местного бюджета по ведомственной классификации расходов</t>
  </si>
  <si>
    <t xml:space="preserve">                                                                                                                                                        </t>
  </si>
  <si>
    <r>
      <t>Наименование  главного</t>
    </r>
    <r>
      <rPr>
        <b/>
        <sz val="9.5"/>
        <rFont val="Times New Roman"/>
        <family val="1"/>
        <charset val="204"/>
      </rPr>
      <t xml:space="preserve">  </t>
    </r>
    <r>
      <rPr>
        <b/>
        <sz val="10.5"/>
        <rFont val="Times New Roman"/>
        <family val="1"/>
        <charset val="204"/>
      </rPr>
      <t>распорядителя  кредитов</t>
    </r>
  </si>
  <si>
    <t>Гл</t>
  </si>
  <si>
    <t>Рз</t>
  </si>
  <si>
    <t>ПР</t>
  </si>
  <si>
    <t>ЦСР</t>
  </si>
  <si>
    <t>ВР</t>
  </si>
  <si>
    <t xml:space="preserve">                                                         Всего</t>
  </si>
  <si>
    <t>Общегосударственные  вопросы</t>
  </si>
  <si>
    <t>001</t>
  </si>
  <si>
    <t>Функционирование  местных  администраций</t>
  </si>
  <si>
    <t>Центральный  аппарат</t>
  </si>
  <si>
    <t>Фонд компенсаций</t>
  </si>
  <si>
    <t>Осуществление первичного воинского учёта на территориях , где отсутствуют военные комиссариаты</t>
  </si>
  <si>
    <t>Жилищно-коммунальное  хозяйство</t>
  </si>
  <si>
    <t>Благоустройство</t>
  </si>
  <si>
    <t>Прочие мероприятия  по  благоустройству  городских округов и  поселений</t>
  </si>
  <si>
    <t>Уличное освещение</t>
  </si>
  <si>
    <t>Строительство и содержание автомобильных дорог и инженерных сооружений на них в границах городских округов и поселений в рамках благоустройства</t>
  </si>
  <si>
    <t>Организация и содержание мест захоронения</t>
  </si>
  <si>
    <t>Культура, кинематография.</t>
  </si>
  <si>
    <t xml:space="preserve">Дворцы  и  дома культуры,и другие учреждения культуры  </t>
  </si>
  <si>
    <t>Библиотеки</t>
  </si>
  <si>
    <t>Театры, цирки, концертные  и  другие  организации  исполнительных  искусств</t>
  </si>
  <si>
    <t xml:space="preserve">                                                                                                                                         Приложение 5</t>
  </si>
  <si>
    <t>расходов местного бюджета и соответсвия видов расходов классификации расходов бюджета</t>
  </si>
  <si>
    <t xml:space="preserve"> и статей классификации операций сектора
государственного управления</t>
  </si>
  <si>
    <t>Наименование  главного  распорядителя  кредитов</t>
  </si>
  <si>
    <t>КОСГУ</t>
  </si>
  <si>
    <t>Всего</t>
  </si>
  <si>
    <t>121</t>
  </si>
  <si>
    <t>122</t>
  </si>
  <si>
    <t>244</t>
  </si>
  <si>
    <t>Функционирование  централиз.бухгалт.</t>
  </si>
  <si>
    <t>Бухгалтерия</t>
  </si>
  <si>
    <t>111</t>
  </si>
  <si>
    <t>4402900</t>
  </si>
  <si>
    <t>4439900</t>
  </si>
  <si>
    <t>1 06 06000 03 0000 000</t>
  </si>
  <si>
    <t>Земельный  налог с юр. Лиц.</t>
  </si>
  <si>
    <t>Земельный  налог с физ. Лиц.</t>
  </si>
  <si>
    <t>Согласовано:</t>
  </si>
  <si>
    <t xml:space="preserve"> "Утверждаю"</t>
  </si>
  <si>
    <t>СВОДНАЯ СМЕТА</t>
  </si>
  <si>
    <t>№ п/п</t>
  </si>
  <si>
    <t xml:space="preserve">Наименование показателя </t>
  </si>
  <si>
    <t>Код              ЭКР</t>
  </si>
  <si>
    <t xml:space="preserve">Всего           на год </t>
  </si>
  <si>
    <t>В  том числе по кварталам</t>
  </si>
  <si>
    <t>1 кв.</t>
  </si>
  <si>
    <t>2 кв.</t>
  </si>
  <si>
    <t>3 кв.</t>
  </si>
  <si>
    <t>4 кв.</t>
  </si>
  <si>
    <t>Аппарат управления  (0104)</t>
  </si>
  <si>
    <t>Оп.труда .и нач. на о/т.</t>
  </si>
  <si>
    <t xml:space="preserve"> - заработная плата</t>
  </si>
  <si>
    <t xml:space="preserve"> - прочие выплаты</t>
  </si>
  <si>
    <t xml:space="preserve"> - нач.  на оплату труда</t>
  </si>
  <si>
    <t>Приобретение услуг</t>
  </si>
  <si>
    <t xml:space="preserve"> - услуги связи</t>
  </si>
  <si>
    <t xml:space="preserve"> - транспортные услуги</t>
  </si>
  <si>
    <t xml:space="preserve">  -ком.услуги</t>
  </si>
  <si>
    <t xml:space="preserve">   -услуги по содерж. им-ва</t>
  </si>
  <si>
    <t xml:space="preserve"> - прочие услуги</t>
  </si>
  <si>
    <t>Пенсии,выплач.орг.гос.упр.</t>
  </si>
  <si>
    <t xml:space="preserve"> Прочие расходы</t>
  </si>
  <si>
    <t>Увелич. ст- ти осн.ср.</t>
  </si>
  <si>
    <t>Увелич. ст.ти мат. запасов</t>
  </si>
  <si>
    <t>Прочие учрежд. (ЦБ) (0113)</t>
  </si>
  <si>
    <t xml:space="preserve"> -ком.услуги</t>
  </si>
  <si>
    <t xml:space="preserve">  -услуги по содерж. им-ва</t>
  </si>
  <si>
    <t xml:space="preserve"> -прочие услуги</t>
  </si>
  <si>
    <t>Увелич. ст- ти мат. запасов</t>
  </si>
  <si>
    <t>Резервный фонд (0111)</t>
  </si>
  <si>
    <t>ВУС (0203)</t>
  </si>
  <si>
    <t>ЖКХ, Всего: (0503)</t>
  </si>
  <si>
    <t xml:space="preserve"> - услуги по содерж. им-ва</t>
  </si>
  <si>
    <t xml:space="preserve"> - увелич. ст-ти осн.средств</t>
  </si>
  <si>
    <t xml:space="preserve"> - увелич. ст-ти матер.запасов</t>
  </si>
  <si>
    <t>Стр-во и содерж. Автодорог</t>
  </si>
  <si>
    <t>Организ. и содерж. мест захор.</t>
  </si>
  <si>
    <t>Культура, Всего:</t>
  </si>
  <si>
    <t>Клубы, итого:(0801)</t>
  </si>
  <si>
    <t>Дотация для финансирования учреждений культуры</t>
  </si>
  <si>
    <t xml:space="preserve">  -услуги по содерж. им-ва, </t>
  </si>
  <si>
    <t>Библиотеки, итого:(0801)</t>
  </si>
  <si>
    <t>Дотация для финансирования библиотек</t>
  </si>
  <si>
    <t>Театры, конц.организ. итого:(0801)</t>
  </si>
  <si>
    <t>ФК и Спорт (1100)</t>
  </si>
  <si>
    <t>Всего расходов</t>
  </si>
  <si>
    <t>Налоговые и неналоговые поступления</t>
  </si>
  <si>
    <t>Налог на доходы физ. лиц</t>
  </si>
  <si>
    <t>Налог на имущество физ. лиц</t>
  </si>
  <si>
    <t>Земельный налог</t>
  </si>
  <si>
    <t>ЕСХН</t>
  </si>
  <si>
    <t>Итого собственные доходы</t>
  </si>
  <si>
    <t>Дотация</t>
  </si>
  <si>
    <t>Субвенция ВУС</t>
  </si>
  <si>
    <t>Всего доходов</t>
  </si>
  <si>
    <t>Код ЭК</t>
  </si>
  <si>
    <t>Наименование экономических статей.</t>
  </si>
  <si>
    <t>Общегос. вопросы 0104</t>
  </si>
  <si>
    <t>Ц/Б         0113</t>
  </si>
  <si>
    <t xml:space="preserve"> Рез. фонд 0111</t>
  </si>
  <si>
    <t>ВУС     0203</t>
  </si>
  <si>
    <t>ЖКХ - 0503</t>
  </si>
  <si>
    <t>Мол.политика 0707</t>
  </si>
  <si>
    <t>Клубы 0801</t>
  </si>
  <si>
    <t>Библ. 0801</t>
  </si>
  <si>
    <t>Театр 0801</t>
  </si>
  <si>
    <t>Спорт 1100</t>
  </si>
  <si>
    <t>Всего:</t>
  </si>
  <si>
    <t>благ-во</t>
  </si>
  <si>
    <t>освещ.</t>
  </si>
  <si>
    <t>а/дор.</t>
  </si>
  <si>
    <t>кладб.</t>
  </si>
  <si>
    <t xml:space="preserve"> Заработная плата</t>
  </si>
  <si>
    <t xml:space="preserve"> Прочие выплаты:</t>
  </si>
  <si>
    <t xml:space="preserve">  - суточные</t>
  </si>
  <si>
    <t xml:space="preserve">  - использования частного транспорта в служебных целях</t>
  </si>
  <si>
    <t xml:space="preserve"> Нач. на оплату труда</t>
  </si>
  <si>
    <t xml:space="preserve"> Услуги связи</t>
  </si>
  <si>
    <t xml:space="preserve"> Транспортные услуги:</t>
  </si>
  <si>
    <t xml:space="preserve">  - проездные</t>
  </si>
  <si>
    <r>
      <t xml:space="preserve">  - </t>
    </r>
    <r>
      <rPr>
        <sz val="11"/>
        <rFont val="Arial"/>
        <charset val="204"/>
      </rPr>
      <t>транспортные услуги</t>
    </r>
  </si>
  <si>
    <t xml:space="preserve"> Ком. услуги</t>
  </si>
  <si>
    <r>
      <t xml:space="preserve">   - </t>
    </r>
    <r>
      <rPr>
        <i/>
        <sz val="10.5"/>
        <rFont val="Arial"/>
        <charset val="204"/>
      </rPr>
      <t>газ</t>
    </r>
  </si>
  <si>
    <r>
      <t xml:space="preserve">   - </t>
    </r>
    <r>
      <rPr>
        <sz val="10.5"/>
        <rFont val="Arial"/>
        <charset val="204"/>
      </rPr>
      <t>эл. энергия</t>
    </r>
  </si>
  <si>
    <t xml:space="preserve"> Арендная плата</t>
  </si>
  <si>
    <t xml:space="preserve"> Усл. на содерж. им-ва.</t>
  </si>
  <si>
    <t xml:space="preserve"> - тек. рем. и содерж им.</t>
  </si>
  <si>
    <t xml:space="preserve"> - капитальный ремонт</t>
  </si>
  <si>
    <t xml:space="preserve"> Прочие услуги</t>
  </si>
  <si>
    <t xml:space="preserve"> - подписка газет и опубликование бюджета</t>
  </si>
  <si>
    <t xml:space="preserve"> Увелич. ст -ти осн. ср.</t>
  </si>
  <si>
    <t xml:space="preserve"> - приобретение оборуд</t>
  </si>
  <si>
    <t xml:space="preserve"> - кап. строительства</t>
  </si>
  <si>
    <t xml:space="preserve"> Увел. ст-ти мат.запасов</t>
  </si>
  <si>
    <t xml:space="preserve"> - ГСМ</t>
  </si>
  <si>
    <t xml:space="preserve"> - кот-печ.топливо</t>
  </si>
  <si>
    <t xml:space="preserve"> - расх.матер,МБП</t>
  </si>
  <si>
    <t xml:space="preserve">           ИТОГО</t>
  </si>
  <si>
    <t>9980020400</t>
  </si>
  <si>
    <t>9980029900</t>
  </si>
  <si>
    <t>9980051180</t>
  </si>
  <si>
    <t>9986000000</t>
  </si>
  <si>
    <t>9986000100</t>
  </si>
  <si>
    <t>9986000500</t>
  </si>
  <si>
    <t>9986000200</t>
  </si>
  <si>
    <t>9986000400</t>
  </si>
  <si>
    <t>2020100590</t>
  </si>
  <si>
    <t>129</t>
  </si>
  <si>
    <t>851</t>
  </si>
  <si>
    <t>119</t>
  </si>
  <si>
    <t xml:space="preserve">                                                                                        Приложение 4</t>
  </si>
  <si>
    <t>1 01 02021 01 0000 110</t>
  </si>
  <si>
    <t xml:space="preserve">Единый  сельскохозяйственный  налог </t>
  </si>
  <si>
    <t>1 06 0200 02 0000 110</t>
  </si>
  <si>
    <t>1 06 06031 03 0000 110</t>
  </si>
  <si>
    <t>9982120402</t>
  </si>
  <si>
    <t>9982220406</t>
  </si>
  <si>
    <t>9982920400</t>
  </si>
  <si>
    <t>9982220403</t>
  </si>
  <si>
    <t>9982220404</t>
  </si>
  <si>
    <t>9982220405</t>
  </si>
  <si>
    <t>9983120400</t>
  </si>
  <si>
    <t>9983420400</t>
  </si>
  <si>
    <t>9982229906</t>
  </si>
  <si>
    <t>9986340500</t>
  </si>
  <si>
    <t>1С</t>
  </si>
  <si>
    <t>Парус</t>
  </si>
  <si>
    <t>9982260206</t>
  </si>
  <si>
    <t>9983460200</t>
  </si>
  <si>
    <t>9983460400</t>
  </si>
  <si>
    <t>9982260505</t>
  </si>
  <si>
    <t>9982260506</t>
  </si>
  <si>
    <t>оплата по договору</t>
  </si>
  <si>
    <t>_______________А.А.Магомедов</t>
  </si>
  <si>
    <t xml:space="preserve">на 2019-2021  год </t>
  </si>
  <si>
    <t>налог на имущ.и зем налог</t>
  </si>
  <si>
    <t>исполн. Судеб. Актов</t>
  </si>
  <si>
    <t>уплата иных платежей</t>
  </si>
  <si>
    <t>9982120401</t>
  </si>
  <si>
    <t>242</t>
  </si>
  <si>
    <t>853</t>
  </si>
  <si>
    <t>Нач. финансового отдела</t>
  </si>
  <si>
    <t>Приложение №5</t>
  </si>
  <si>
    <t>Дотация на частичную компенсацию дополнительных расходов</t>
  </si>
  <si>
    <t>2 02 1500910 0000 150</t>
  </si>
  <si>
    <t>2 02 1500110 0000 150</t>
  </si>
  <si>
    <t>2 02 3511810 0000 150</t>
  </si>
  <si>
    <t>Дотация бюджетам поселений на  выполнения передаваемых полномочий субъектов Российской Федерации.</t>
  </si>
  <si>
    <t>типография(Астрал)</t>
  </si>
  <si>
    <t>2023 г.</t>
  </si>
  <si>
    <t>247</t>
  </si>
  <si>
    <t>9980020300</t>
  </si>
  <si>
    <t>2210728960</t>
  </si>
  <si>
    <t>312</t>
  </si>
  <si>
    <t>2024 г.</t>
  </si>
  <si>
    <t>к решению "О бюджете МО « сельсовет Аштынский »</t>
  </si>
  <si>
    <t>к решению "О бюджете МО « сельсовет Аштынский  »</t>
  </si>
  <si>
    <t xml:space="preserve">   Глава МО "сельсовет Аштынский"</t>
  </si>
  <si>
    <t xml:space="preserve">                Глава МО "сельсовет Аштынский"_______________ Ибрагимов Р.О.</t>
  </si>
  <si>
    <t xml:space="preserve">   адм. МО "Дахадаевский район"                                                  ________________ О.Р.Ибрагимов</t>
  </si>
  <si>
    <t>9982260103</t>
  </si>
  <si>
    <t>2610160050</t>
  </si>
  <si>
    <t>2 02 4516010 0000 150</t>
  </si>
  <si>
    <t>2 070502010 0000 150</t>
  </si>
  <si>
    <t>2 070503010 0000 150</t>
  </si>
  <si>
    <t>2 02 2711210 0000 150</t>
  </si>
  <si>
    <t>9990041120</t>
  </si>
  <si>
    <t>414</t>
  </si>
  <si>
    <t>смет-я документация</t>
  </si>
  <si>
    <t xml:space="preserve"> - расх.матер(грант)</t>
  </si>
  <si>
    <t>Субсидии бюджетам сельских поселений на софинансирование капитальных вложений в объекты муниципальной собственности</t>
  </si>
  <si>
    <t>Прочие безвозмездные поступления в бюджеты сельских поселений</t>
  </si>
  <si>
    <t>Поступления от денежных пожертвований, предоставляемых физическими лицами получателями средств бюджетов сельских поселений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</si>
  <si>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</si>
  <si>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Расчётные  показатели  к    бюджету МО "сельсовет Аштынский"  на  2023 год.</t>
  </si>
  <si>
    <t>расходов   администрации МО "сельсовет Аштынский"  на 2023 г.</t>
  </si>
  <si>
    <t>2025 г.</t>
  </si>
  <si>
    <t>на 2023-2025 год</t>
  </si>
  <si>
    <t xml:space="preserve">на 2023-2025  год </t>
  </si>
  <si>
    <t>2025г.</t>
  </si>
  <si>
    <t xml:space="preserve">Прогноз доходов бюджета МО « сельсовет Аштынский » на 2023-2025 год                                                                           </t>
  </si>
  <si>
    <r>
      <t xml:space="preserve">                  </t>
    </r>
    <r>
      <rPr>
        <b/>
        <u/>
        <sz val="10"/>
        <rFont val="Arial Cyr"/>
        <charset val="204"/>
      </rPr>
      <t xml:space="preserve">  "_29_"декабрь_ 2022</t>
    </r>
    <r>
      <rPr>
        <b/>
        <sz val="10"/>
        <rFont val="Arial Cyr"/>
        <charset val="204"/>
      </rPr>
      <t>г.</t>
    </r>
  </si>
  <si>
    <t xml:space="preserve">                                                                                                                          от29 декабря 2022г._№_01</t>
  </si>
  <si>
    <t xml:space="preserve">                                                                                                                от_29.12.2022года № 01</t>
  </si>
  <si>
    <t xml:space="preserve">                                                                                                                                        от_29 декабря_2022  г. №_01</t>
  </si>
  <si>
    <t xml:space="preserve">                                                                                                                                          от 29 декабрь 2022г._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</si>
</sst>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р_."/>
  </numFmts>
  <fonts count="5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9.5"/>
      <name val="Times New Roman"/>
      <family val="1"/>
      <charset val="204"/>
    </font>
    <font>
      <i/>
      <sz val="9.5"/>
      <name val="Times New Roman"/>
      <family val="1"/>
      <charset val="204"/>
    </font>
    <font>
      <b/>
      <sz val="11"/>
      <name val="Arial Cyr"/>
      <charset val="204"/>
    </font>
    <font>
      <b/>
      <sz val="9"/>
      <name val="Arial Cyr"/>
      <charset val="204"/>
    </font>
    <font>
      <b/>
      <u/>
      <sz val="10"/>
      <name val="Arial Cyr"/>
      <charset val="204"/>
    </font>
    <font>
      <b/>
      <sz val="12"/>
      <name val="Arial Cyr"/>
      <charset val="204"/>
    </font>
    <font>
      <sz val="9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i/>
      <sz val="10"/>
      <name val="Arial Cyr"/>
      <family val="2"/>
      <charset val="204"/>
    </font>
    <font>
      <b/>
      <i/>
      <sz val="10"/>
      <name val="Arial Cyr"/>
      <charset val="204"/>
    </font>
    <font>
      <sz val="10"/>
      <name val="Arial Cyr"/>
      <family val="2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b/>
      <i/>
      <sz val="10"/>
      <name val="Arial Cyr"/>
      <family val="2"/>
      <charset val="204"/>
    </font>
    <font>
      <i/>
      <sz val="10"/>
      <name val="Arial Cyr"/>
      <charset val="204"/>
    </font>
    <font>
      <b/>
      <sz val="10"/>
      <name val="Arial Cyr"/>
      <family val="2"/>
      <charset val="204"/>
    </font>
    <font>
      <sz val="7"/>
      <name val="Arial Cyr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.5"/>
      <name val="Arial"/>
      <family val="2"/>
      <charset val="204"/>
    </font>
    <font>
      <b/>
      <sz val="10.5"/>
      <name val="Arial"/>
      <family val="2"/>
      <charset val="204"/>
    </font>
    <font>
      <i/>
      <sz val="10.5"/>
      <name val="Arial"/>
      <family val="2"/>
      <charset val="204"/>
    </font>
    <font>
      <sz val="10.5"/>
      <name val="Arial"/>
      <family val="2"/>
      <charset val="204"/>
    </font>
    <font>
      <i/>
      <sz val="11"/>
      <name val="Arial"/>
      <charset val="204"/>
    </font>
    <font>
      <sz val="11"/>
      <name val="Arial"/>
      <charset val="204"/>
    </font>
    <font>
      <sz val="10.5"/>
      <name val="Arial"/>
      <charset val="204"/>
    </font>
    <font>
      <i/>
      <sz val="10.5"/>
      <name val="Arial"/>
      <charset val="204"/>
    </font>
    <font>
      <sz val="10"/>
      <name val="Arial"/>
    </font>
    <font>
      <b/>
      <i/>
      <sz val="9.5"/>
      <name val="Arial"/>
      <family val="2"/>
      <charset val="204"/>
    </font>
    <font>
      <b/>
      <i/>
      <sz val="10.5"/>
      <name val="Arial"/>
      <family val="2"/>
      <charset val="204"/>
    </font>
    <font>
      <i/>
      <sz val="9.5"/>
      <name val="Arial"/>
      <charset val="204"/>
    </font>
    <font>
      <i/>
      <sz val="10.4"/>
      <name val="Arial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7">
    <xf numFmtId="0" fontId="0" fillId="0" borderId="0" xfId="0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justify" vertical="top" wrapText="1"/>
    </xf>
    <xf numFmtId="0" fontId="9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1" fillId="0" borderId="0" xfId="0" applyFont="1"/>
    <xf numFmtId="1" fontId="0" fillId="0" borderId="0" xfId="0" applyNumberFormat="1"/>
    <xf numFmtId="0" fontId="1" fillId="0" borderId="0" xfId="0" applyFont="1" applyAlignment="1">
      <alignment horizontal="justify"/>
    </xf>
    <xf numFmtId="0" fontId="11" fillId="0" borderId="0" xfId="0" applyFont="1"/>
    <xf numFmtId="0" fontId="0" fillId="0" borderId="0" xfId="0" applyBorder="1"/>
    <xf numFmtId="0" fontId="12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49" fontId="1" fillId="0" borderId="3" xfId="0" applyNumberFormat="1" applyFont="1" applyBorder="1" applyAlignment="1">
      <alignment horizontal="center" wrapText="1"/>
    </xf>
    <xf numFmtId="0" fontId="14" fillId="0" borderId="3" xfId="0" applyFont="1" applyBorder="1" applyAlignment="1">
      <alignment horizontal="justify" wrapText="1"/>
    </xf>
    <xf numFmtId="0" fontId="3" fillId="0" borderId="3" xfId="0" applyFont="1" applyBorder="1" applyAlignment="1">
      <alignment vertical="top" wrapText="1"/>
    </xf>
    <xf numFmtId="0" fontId="15" fillId="0" borderId="0" xfId="0" applyFont="1"/>
    <xf numFmtId="0" fontId="17" fillId="0" borderId="3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wrapText="1"/>
    </xf>
    <xf numFmtId="0" fontId="17" fillId="0" borderId="3" xfId="0" applyFont="1" applyBorder="1" applyAlignment="1">
      <alignment wrapText="1"/>
    </xf>
    <xf numFmtId="0" fontId="15" fillId="0" borderId="3" xfId="0" applyFont="1" applyBorder="1" applyAlignment="1">
      <alignment horizontal="justify" wrapText="1"/>
    </xf>
    <xf numFmtId="49" fontId="15" fillId="0" borderId="3" xfId="0" applyNumberFormat="1" applyFont="1" applyBorder="1" applyAlignment="1">
      <alignment horizontal="center" wrapText="1"/>
    </xf>
    <xf numFmtId="49" fontId="14" fillId="0" borderId="3" xfId="0" applyNumberFormat="1" applyFont="1" applyBorder="1" applyAlignment="1">
      <alignment horizontal="center" wrapText="1"/>
    </xf>
    <xf numFmtId="0" fontId="15" fillId="0" borderId="3" xfId="0" applyFont="1" applyBorder="1" applyAlignment="1">
      <alignment horizontal="justify" vertical="top" wrapText="1"/>
    </xf>
    <xf numFmtId="0" fontId="0" fillId="2" borderId="0" xfId="0" applyFill="1"/>
    <xf numFmtId="0" fontId="13" fillId="2" borderId="0" xfId="0" applyFont="1" applyFill="1" applyAlignment="1"/>
    <xf numFmtId="0" fontId="0" fillId="2" borderId="3" xfId="0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" fontId="5" fillId="2" borderId="3" xfId="0" applyNumberFormat="1" applyFont="1" applyFill="1" applyBorder="1"/>
    <xf numFmtId="1" fontId="0" fillId="2" borderId="3" xfId="0" applyNumberFormat="1" applyFill="1" applyBorder="1"/>
    <xf numFmtId="49" fontId="1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vertical="center"/>
    </xf>
    <xf numFmtId="49" fontId="15" fillId="2" borderId="3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1" fontId="22" fillId="4" borderId="3" xfId="0" applyNumberFormat="1" applyFont="1" applyFill="1" applyBorder="1" applyAlignment="1">
      <alignment vertical="center" wrapText="1"/>
    </xf>
    <xf numFmtId="1" fontId="18" fillId="4" borderId="3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 wrapText="1"/>
    </xf>
    <xf numFmtId="1" fontId="19" fillId="0" borderId="3" xfId="0" applyNumberFormat="1" applyFont="1" applyBorder="1" applyAlignment="1">
      <alignment horizontal="center" vertical="center" wrapText="1"/>
    </xf>
    <xf numFmtId="0" fontId="24" fillId="0" borderId="3" xfId="0" applyFont="1" applyBorder="1" applyAlignment="1">
      <alignment horizontal="left" vertical="center" wrapText="1"/>
    </xf>
    <xf numFmtId="1" fontId="25" fillId="0" borderId="3" xfId="0" applyNumberFormat="1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1" fontId="26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27" fillId="0" borderId="3" xfId="0" applyNumberFormat="1" applyFont="1" applyBorder="1" applyAlignment="1">
      <alignment horizontal="center" vertical="center" wrapText="1"/>
    </xf>
    <xf numFmtId="0" fontId="28" fillId="0" borderId="3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1" fontId="30" fillId="0" borderId="3" xfId="0" applyNumberFormat="1" applyFont="1" applyBorder="1" applyAlignment="1">
      <alignment horizontal="center" vertical="center" wrapText="1"/>
    </xf>
    <xf numFmtId="1" fontId="27" fillId="4" borderId="3" xfId="0" applyNumberFormat="1" applyFont="1" applyFill="1" applyBorder="1" applyAlignment="1">
      <alignment vertical="center" wrapText="1"/>
    </xf>
    <xf numFmtId="1" fontId="5" fillId="4" borderId="3" xfId="0" applyNumberFormat="1" applyFont="1" applyFill="1" applyBorder="1" applyAlignment="1">
      <alignment horizontal="center" vertical="center" wrapText="1"/>
    </xf>
    <xf numFmtId="1" fontId="31" fillId="0" borderId="3" xfId="0" applyNumberFormat="1" applyFont="1" applyBorder="1" applyAlignment="1">
      <alignment horizontal="center" vertical="center" wrapText="1"/>
    </xf>
    <xf numFmtId="0" fontId="24" fillId="0" borderId="3" xfId="0" applyFont="1" applyBorder="1" applyAlignment="1">
      <alignment vertical="center" wrapText="1"/>
    </xf>
    <xf numFmtId="1" fontId="30" fillId="4" borderId="3" xfId="0" applyNumberFormat="1" applyFont="1" applyFill="1" applyBorder="1" applyAlignment="1">
      <alignment horizontal="center" vertical="center" wrapText="1"/>
    </xf>
    <xf numFmtId="1" fontId="26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left" vertical="center" wrapText="1"/>
    </xf>
    <xf numFmtId="1" fontId="5" fillId="5" borderId="3" xfId="0" applyNumberFormat="1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left" vertical="center" wrapText="1"/>
    </xf>
    <xf numFmtId="1" fontId="26" fillId="3" borderId="3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" fontId="32" fillId="5" borderId="3" xfId="0" applyNumberFormat="1" applyFont="1" applyFill="1" applyBorder="1" applyAlignment="1">
      <alignment horizontal="center" vertical="center" wrapText="1"/>
    </xf>
    <xf numFmtId="1" fontId="10" fillId="3" borderId="3" xfId="0" applyNumberFormat="1" applyFont="1" applyFill="1" applyBorder="1" applyAlignment="1">
      <alignment horizontal="center" vertical="center" wrapText="1"/>
    </xf>
    <xf numFmtId="1" fontId="27" fillId="4" borderId="3" xfId="0" applyNumberFormat="1" applyFont="1" applyFill="1" applyBorder="1" applyAlignment="1">
      <alignment horizontal="center" vertical="center" wrapText="1"/>
    </xf>
    <xf numFmtId="1" fontId="32" fillId="0" borderId="3" xfId="0" applyNumberFormat="1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vertical="center" wrapText="1"/>
    </xf>
    <xf numFmtId="1" fontId="5" fillId="0" borderId="3" xfId="0" applyNumberFormat="1" applyFont="1" applyBorder="1" applyAlignment="1">
      <alignment vertical="center" wrapText="1"/>
    </xf>
    <xf numFmtId="0" fontId="33" fillId="4" borderId="3" xfId="0" applyFont="1" applyFill="1" applyBorder="1" applyAlignment="1">
      <alignment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33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2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32" fillId="3" borderId="0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wrapText="1"/>
    </xf>
    <xf numFmtId="1" fontId="31" fillId="3" borderId="3" xfId="0" applyNumberFormat="1" applyFont="1" applyFill="1" applyBorder="1" applyAlignment="1">
      <alignment horizontal="center" vertical="center" wrapText="1"/>
    </xf>
    <xf numFmtId="2" fontId="33" fillId="0" borderId="0" xfId="0" applyNumberFormat="1" applyFont="1" applyBorder="1" applyAlignment="1">
      <alignment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5" fillId="0" borderId="4" xfId="0" applyFont="1" applyBorder="1" applyAlignment="1">
      <alignment vertical="center" wrapText="1"/>
    </xf>
    <xf numFmtId="0" fontId="36" fillId="0" borderId="3" xfId="0" applyNumberFormat="1" applyFont="1" applyFill="1" applyBorder="1" applyAlignment="1" applyProtection="1">
      <alignment horizontal="center" vertical="top"/>
    </xf>
    <xf numFmtId="0" fontId="37" fillId="0" borderId="3" xfId="0" applyNumberFormat="1" applyFont="1" applyFill="1" applyBorder="1" applyAlignment="1" applyProtection="1">
      <alignment vertical="top"/>
    </xf>
    <xf numFmtId="164" fontId="19" fillId="0" borderId="3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35" fillId="0" borderId="3" xfId="0" applyNumberFormat="1" applyFont="1" applyFill="1" applyBorder="1" applyAlignment="1" applyProtection="1">
      <alignment horizontal="center" vertical="top"/>
    </xf>
    <xf numFmtId="0" fontId="38" fillId="0" borderId="3" xfId="0" applyNumberFormat="1" applyFont="1" applyFill="1" applyBorder="1" applyAlignment="1" applyProtection="1">
      <alignment horizontal="left" vertical="top"/>
    </xf>
    <xf numFmtId="164" fontId="22" fillId="0" borderId="3" xfId="0" applyNumberFormat="1" applyFont="1" applyBorder="1" applyAlignment="1">
      <alignment horizontal="center"/>
    </xf>
    <xf numFmtId="0" fontId="38" fillId="0" borderId="3" xfId="0" applyNumberFormat="1" applyFont="1" applyFill="1" applyBorder="1" applyAlignment="1" applyProtection="1">
      <alignment horizontal="left" vertical="top" wrapText="1"/>
    </xf>
    <xf numFmtId="0" fontId="39" fillId="0" borderId="3" xfId="0" applyNumberFormat="1" applyFont="1" applyFill="1" applyBorder="1" applyAlignment="1" applyProtection="1">
      <alignment horizontal="left" vertical="top"/>
    </xf>
    <xf numFmtId="0" fontId="40" fillId="0" borderId="3" xfId="0" applyNumberFormat="1" applyFont="1" applyFill="1" applyBorder="1" applyAlignment="1" applyProtection="1">
      <alignment horizontal="left" vertical="top"/>
    </xf>
    <xf numFmtId="0" fontId="42" fillId="0" borderId="3" xfId="0" applyNumberFormat="1" applyFont="1" applyFill="1" applyBorder="1" applyAlignment="1" applyProtection="1">
      <alignment vertical="top"/>
    </xf>
    <xf numFmtId="0" fontId="43" fillId="0" borderId="3" xfId="0" applyNumberFormat="1" applyFont="1" applyFill="1" applyBorder="1" applyAlignment="1" applyProtection="1">
      <alignment vertical="top"/>
    </xf>
    <xf numFmtId="49" fontId="38" fillId="0" borderId="3" xfId="0" applyNumberFormat="1" applyFont="1" applyFill="1" applyBorder="1" applyAlignment="1" applyProtection="1">
      <alignment vertical="top"/>
    </xf>
    <xf numFmtId="1" fontId="0" fillId="0" borderId="3" xfId="0" applyNumberForma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4" fillId="0" borderId="3" xfId="0" applyNumberFormat="1" applyFont="1" applyFill="1" applyBorder="1" applyAlignment="1" applyProtection="1">
      <alignment horizontal="center" vertical="top"/>
    </xf>
    <xf numFmtId="49" fontId="43" fillId="0" borderId="3" xfId="0" applyNumberFormat="1" applyFont="1" applyFill="1" applyBorder="1" applyAlignment="1" applyProtection="1">
      <alignment vertical="top" wrapText="1"/>
    </xf>
    <xf numFmtId="49" fontId="43" fillId="0" borderId="3" xfId="0" applyNumberFormat="1" applyFont="1" applyFill="1" applyBorder="1" applyAlignment="1" applyProtection="1">
      <alignment vertical="top"/>
    </xf>
    <xf numFmtId="0" fontId="45" fillId="0" borderId="3" xfId="0" applyNumberFormat="1" applyFont="1" applyFill="1" applyBorder="1" applyAlignment="1" applyProtection="1">
      <alignment horizontal="center" vertical="top"/>
    </xf>
    <xf numFmtId="0" fontId="46" fillId="0" borderId="3" xfId="0" applyNumberFormat="1" applyFont="1" applyFill="1" applyBorder="1" applyAlignment="1" applyProtection="1">
      <alignment vertical="top"/>
    </xf>
    <xf numFmtId="49" fontId="47" fillId="0" borderId="3" xfId="0" applyNumberFormat="1" applyFont="1" applyFill="1" applyBorder="1" applyAlignment="1" applyProtection="1">
      <alignment vertical="top"/>
    </xf>
    <xf numFmtId="49" fontId="48" fillId="0" borderId="3" xfId="0" applyNumberFormat="1" applyFont="1" applyFill="1" applyBorder="1" applyAlignment="1" applyProtection="1">
      <alignment vertical="top"/>
    </xf>
    <xf numFmtId="0" fontId="10" fillId="0" borderId="3" xfId="0" applyFont="1" applyBorder="1" applyAlignment="1">
      <alignment horizontal="center"/>
    </xf>
    <xf numFmtId="0" fontId="0" fillId="0" borderId="3" xfId="0" applyBorder="1"/>
    <xf numFmtId="0" fontId="5" fillId="0" borderId="3" xfId="0" applyFont="1" applyBorder="1"/>
    <xf numFmtId="1" fontId="5" fillId="0" borderId="3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8" fillId="0" borderId="3" xfId="0" applyNumberFormat="1" applyFont="1" applyFill="1" applyBorder="1" applyAlignment="1" applyProtection="1">
      <alignment vertical="top"/>
    </xf>
    <xf numFmtId="0" fontId="0" fillId="0" borderId="3" xfId="0" applyBorder="1" applyAlignment="1">
      <alignment horizontal="center"/>
    </xf>
    <xf numFmtId="1" fontId="9" fillId="0" borderId="3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4" fillId="2" borderId="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right"/>
    </xf>
    <xf numFmtId="1" fontId="8" fillId="0" borderId="3" xfId="0" applyNumberFormat="1" applyFont="1" applyBorder="1" applyAlignment="1">
      <alignment horizontal="right" vertical="center" wrapText="1"/>
    </xf>
    <xf numFmtId="1" fontId="4" fillId="0" borderId="3" xfId="0" applyNumberFormat="1" applyFont="1" applyBorder="1" applyAlignment="1">
      <alignment horizontal="right" vertical="center" wrapText="1"/>
    </xf>
    <xf numFmtId="1" fontId="51" fillId="0" borderId="3" xfId="0" applyNumberFormat="1" applyFont="1" applyBorder="1" applyAlignment="1">
      <alignment vertical="center"/>
    </xf>
    <xf numFmtId="0" fontId="3" fillId="2" borderId="0" xfId="0" applyFont="1" applyFill="1" applyAlignment="1"/>
    <xf numFmtId="0" fontId="17" fillId="2" borderId="3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wrapText="1"/>
    </xf>
    <xf numFmtId="0" fontId="17" fillId="2" borderId="5" xfId="0" applyFont="1" applyFill="1" applyBorder="1" applyAlignment="1">
      <alignment horizontal="left" wrapText="1"/>
    </xf>
    <xf numFmtId="0" fontId="0" fillId="2" borderId="3" xfId="0" applyFill="1" applyBorder="1" applyAlignment="1">
      <alignment horizontal="left"/>
    </xf>
    <xf numFmtId="0" fontId="4" fillId="2" borderId="3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18" fillId="2" borderId="3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left" wrapText="1"/>
    </xf>
    <xf numFmtId="49" fontId="15" fillId="2" borderId="3" xfId="0" applyNumberFormat="1" applyFont="1" applyFill="1" applyBorder="1" applyAlignment="1">
      <alignment horizontal="left" wrapText="1"/>
    </xf>
    <xf numFmtId="49" fontId="15" fillId="2" borderId="5" xfId="0" applyNumberFormat="1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left" wrapText="1"/>
    </xf>
    <xf numFmtId="49" fontId="14" fillId="2" borderId="3" xfId="0" applyNumberFormat="1" applyFont="1" applyFill="1" applyBorder="1" applyAlignment="1">
      <alignment horizontal="left" vertical="center" wrapText="1"/>
    </xf>
    <xf numFmtId="49" fontId="14" fillId="2" borderId="2" xfId="0" applyNumberFormat="1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/>
    </xf>
    <xf numFmtId="49" fontId="14" fillId="2" borderId="4" xfId="0" applyNumberFormat="1" applyFont="1" applyFill="1" applyBorder="1" applyAlignment="1">
      <alignment horizontal="left" vertical="center" wrapText="1"/>
    </xf>
    <xf numFmtId="49" fontId="14" fillId="2" borderId="6" xfId="0" applyNumberFormat="1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49" fontId="14" fillId="2" borderId="3" xfId="0" applyNumberFormat="1" applyFont="1" applyFill="1" applyBorder="1" applyAlignment="1">
      <alignment horizontal="left" wrapText="1"/>
    </xf>
    <xf numFmtId="49" fontId="14" fillId="2" borderId="2" xfId="0" applyNumberFormat="1" applyFont="1" applyFill="1" applyBorder="1" applyAlignment="1">
      <alignment horizontal="left" wrapText="1"/>
    </xf>
    <xf numFmtId="49" fontId="15" fillId="2" borderId="3" xfId="0" applyNumberFormat="1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top" wrapText="1"/>
    </xf>
    <xf numFmtId="49" fontId="9" fillId="0" borderId="3" xfId="0" applyNumberFormat="1" applyFont="1" applyBorder="1" applyAlignment="1">
      <alignment horizontal="center" vertical="top" wrapText="1"/>
    </xf>
    <xf numFmtId="1" fontId="0" fillId="0" borderId="3" xfId="0" applyNumberFormat="1" applyFont="1" applyBorder="1" applyAlignment="1">
      <alignment vertical="center"/>
    </xf>
    <xf numFmtId="0" fontId="0" fillId="0" borderId="0" xfId="0" applyFont="1"/>
    <xf numFmtId="3" fontId="13" fillId="0" borderId="3" xfId="0" applyNumberFormat="1" applyFont="1" applyBorder="1" applyAlignment="1">
      <alignment horizontal="right" wrapText="1"/>
    </xf>
    <xf numFmtId="3" fontId="2" fillId="0" borderId="3" xfId="0" applyNumberFormat="1" applyFont="1" applyBorder="1" applyAlignment="1">
      <alignment horizontal="right" wrapText="1"/>
    </xf>
    <xf numFmtId="3" fontId="0" fillId="0" borderId="3" xfId="0" applyNumberFormat="1" applyBorder="1"/>
    <xf numFmtId="0" fontId="51" fillId="0" borderId="0" xfId="0" applyFont="1"/>
    <xf numFmtId="3" fontId="15" fillId="0" borderId="3" xfId="0" applyNumberFormat="1" applyFont="1" applyBorder="1" applyAlignment="1">
      <alignment wrapText="1"/>
    </xf>
    <xf numFmtId="3" fontId="14" fillId="0" borderId="3" xfId="0" applyNumberFormat="1" applyFont="1" applyBorder="1" applyAlignment="1">
      <alignment wrapText="1"/>
    </xf>
    <xf numFmtId="3" fontId="0" fillId="0" borderId="3" xfId="0" applyNumberFormat="1" applyFont="1" applyBorder="1"/>
    <xf numFmtId="3" fontId="18" fillId="2" borderId="3" xfId="0" applyNumberFormat="1" applyFont="1" applyFill="1" applyBorder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5" fillId="2" borderId="3" xfId="0" applyNumberFormat="1" applyFont="1" applyFill="1" applyBorder="1" applyAlignment="1">
      <alignment horizontal="right" vertical="center"/>
    </xf>
    <xf numFmtId="3" fontId="0" fillId="2" borderId="3" xfId="0" applyNumberFormat="1" applyFill="1" applyBorder="1" applyAlignment="1">
      <alignment horizontal="right" vertical="center"/>
    </xf>
    <xf numFmtId="49" fontId="14" fillId="2" borderId="3" xfId="0" applyNumberFormat="1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49" fontId="14" fillId="2" borderId="6" xfId="0" applyNumberFormat="1" applyFont="1" applyFill="1" applyBorder="1" applyAlignment="1">
      <alignment horizontal="left" vertical="center" wrapText="1"/>
    </xf>
    <xf numFmtId="49" fontId="14" fillId="2" borderId="4" xfId="0" applyNumberFormat="1" applyFont="1" applyFill="1" applyBorder="1" applyAlignment="1">
      <alignment horizontal="left" vertical="center" wrapText="1"/>
    </xf>
    <xf numFmtId="49" fontId="14" fillId="2" borderId="3" xfId="0" applyNumberFormat="1" applyFont="1" applyFill="1" applyBorder="1" applyAlignment="1">
      <alignment horizontal="left" vertical="center" wrapText="1"/>
    </xf>
    <xf numFmtId="49" fontId="14" fillId="2" borderId="2" xfId="0" applyNumberFormat="1" applyFont="1" applyFill="1" applyBorder="1" applyAlignment="1">
      <alignment horizontal="left" wrapText="1"/>
    </xf>
    <xf numFmtId="49" fontId="14" fillId="2" borderId="3" xfId="0" applyNumberFormat="1" applyFont="1" applyFill="1" applyBorder="1" applyAlignment="1">
      <alignment horizontal="left" vertical="center" wrapText="1"/>
    </xf>
    <xf numFmtId="49" fontId="14" fillId="2" borderId="3" xfId="0" applyNumberFormat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wrapText="1"/>
    </xf>
    <xf numFmtId="49" fontId="15" fillId="2" borderId="2" xfId="0" applyNumberFormat="1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/>
    </xf>
    <xf numFmtId="3" fontId="10" fillId="2" borderId="3" xfId="0" applyNumberFormat="1" applyFont="1" applyFill="1" applyBorder="1" applyAlignment="1">
      <alignment horizontal="right"/>
    </xf>
    <xf numFmtId="3" fontId="52" fillId="2" borderId="3" xfId="0" applyNumberFormat="1" applyFont="1" applyFill="1" applyBorder="1" applyAlignment="1">
      <alignment horizontal="right"/>
    </xf>
    <xf numFmtId="49" fontId="14" fillId="2" borderId="5" xfId="0" applyNumberFormat="1" applyFont="1" applyFill="1" applyBorder="1" applyAlignment="1">
      <alignment horizontal="left" wrapText="1"/>
    </xf>
    <xf numFmtId="49" fontId="14" fillId="2" borderId="2" xfId="0" applyNumberFormat="1" applyFont="1" applyFill="1" applyBorder="1" applyAlignment="1">
      <alignment horizontal="left" wrapText="1"/>
    </xf>
    <xf numFmtId="49" fontId="14" fillId="2" borderId="2" xfId="0" applyNumberFormat="1" applyFont="1" applyFill="1" applyBorder="1" applyAlignment="1">
      <alignment horizontal="left" wrapText="1"/>
    </xf>
    <xf numFmtId="3" fontId="5" fillId="6" borderId="3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0" fillId="0" borderId="2" xfId="0" applyFont="1" applyBorder="1" applyAlignment="1">
      <alignment horizontal="center" vertical="center"/>
    </xf>
    <xf numFmtId="0" fontId="5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49" fillId="0" borderId="2" xfId="0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left" vertical="center" wrapText="1"/>
    </xf>
    <xf numFmtId="49" fontId="14" fillId="2" borderId="6" xfId="0" applyNumberFormat="1" applyFont="1" applyFill="1" applyBorder="1" applyAlignment="1">
      <alignment horizontal="left" vertical="center" wrapText="1"/>
    </xf>
    <xf numFmtId="49" fontId="14" fillId="2" borderId="4" xfId="0" applyNumberFormat="1" applyFont="1" applyFill="1" applyBorder="1" applyAlignment="1">
      <alignment horizontal="left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9" fontId="14" fillId="2" borderId="2" xfId="0" applyNumberFormat="1" applyFont="1" applyFill="1" applyBorder="1" applyAlignment="1">
      <alignment horizontal="left" wrapText="1"/>
    </xf>
    <xf numFmtId="49" fontId="14" fillId="2" borderId="3" xfId="0" applyNumberFormat="1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49" fillId="2" borderId="2" xfId="0" applyFont="1" applyFill="1" applyBorder="1" applyAlignment="1">
      <alignment horizontal="left" vertical="center"/>
    </xf>
    <xf numFmtId="0" fontId="49" fillId="2" borderId="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4" fillId="0" borderId="2" xfId="0" applyNumberFormat="1" applyFont="1" applyFill="1" applyBorder="1" applyAlignment="1" applyProtection="1">
      <alignment horizontal="center" vertical="center" wrapText="1"/>
    </xf>
    <xf numFmtId="0" fontId="34" fillId="0" borderId="4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Border="1" applyAlignment="1">
      <alignment horizontal="center"/>
    </xf>
    <xf numFmtId="0" fontId="34" fillId="0" borderId="3" xfId="0" applyNumberFormat="1" applyFont="1" applyFill="1" applyBorder="1" applyAlignment="1" applyProtection="1">
      <alignment horizontal="center" vertical="center" wrapText="1"/>
    </xf>
    <xf numFmtId="0" fontId="35" fillId="0" borderId="2" xfId="0" applyNumberFormat="1" applyFont="1" applyFill="1" applyBorder="1" applyAlignment="1" applyProtection="1">
      <alignment horizontal="center" vertical="center" wrapText="1"/>
    </xf>
    <xf numFmtId="0" fontId="35" fillId="0" borderId="4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11\A_&#1052;&#1054;&#1048;\&#1041;&#1102;&#1076;&#1078;&#1077;&#1090;\&#1041;&#1102;&#1076;&#1078;&#1077;&#1090;%202014\&#1055;&#1086;&#1089;&#1077;&#1083;&#1077;&#1085;&#1080;&#1103;\&#1044;&#1080;&#1073;&#1075;&#1072;&#1083;&#1080;&#1082;\&#1041;&#1102;&#1076;&#1078;&#1077;&#1090;&#1085;&#1072;&#1103;%20&#1089;&#1084;&#1077;&#1090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1;&#1089;&#1083;&#1086;&#1074;&#1085;&#1086;-&#1085;&#1086;&#1088;&#1084;&#1072;&#1090;&#1080;&#1074;&#1085;&#1099;&#1077;%20&#1088;&#1072;&#1089;&#1093;%20&#1085;&#1072;%202015_2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_&#1052;&#1054;&#1048;\&#1041;&#1102;&#1076;&#1078;&#1077;&#1090;\&#1041;&#1102;&#1076;&#1078;&#1077;&#1090;%202014\&#1055;&#1086;&#1089;&#1077;&#1083;&#1077;&#1085;&#1080;&#1103;\&#1050;&#1080;&#1097;&#1072;\&#1057;&#1084;&#1077;&#1090;&#1072;%20&#1050;&#1080;&#1097;&#107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\&#1052;&#1086;&#1080;%20&#1076;&#1086;&#1082;&#1091;&#1084;&#1077;&#1085;&#1090;&#1099;\&#1057;&#1074;&#1086;&#1076;&#1085;&#1072;&#1103;%20&#1089;&#1084;&#1077;&#1090;&#1072;%20&#1089;&#1087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  <sheetName val="Приложение 3"/>
      <sheetName val="Приложение 4"/>
      <sheetName val="Приложение 5"/>
      <sheetName val="Сводная смета 2014"/>
      <sheetName val="расчетные ппоказ за 2014"/>
    </sheetNames>
    <sheetDataSet>
      <sheetData sheetId="0" refreshError="1"/>
      <sheetData sheetId="1" refreshError="1"/>
      <sheetData sheetId="2" refreshError="1"/>
      <sheetData sheetId="3" refreshError="1">
        <row r="18">
          <cell r="G18">
            <v>0</v>
          </cell>
        </row>
        <row r="35">
          <cell r="G35">
            <v>0</v>
          </cell>
        </row>
        <row r="36">
          <cell r="G36">
            <v>0</v>
          </cell>
        </row>
      </sheetData>
      <sheetData sheetId="4" refreshError="1"/>
      <sheetData sheetId="5" refreshError="1">
        <row r="44">
          <cell r="D44">
            <v>0</v>
          </cell>
        </row>
        <row r="123">
          <cell r="C123">
            <v>0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"/>
      <sheetName val="Нал.потен."/>
      <sheetName val="НП по КВ"/>
      <sheetName val="Расчеты"/>
      <sheetName val="Табл.1"/>
      <sheetName val="Табл.1.1"/>
      <sheetName val="Табл.2"/>
      <sheetName val="Табл.2 (2)"/>
      <sheetName val="Табл.2 (3)"/>
      <sheetName val="Табл.3"/>
      <sheetName val="Табл.4"/>
      <sheetName val="поправ.К."/>
      <sheetName val="Расчет К вырав."/>
      <sheetName val="Расчет МО"/>
      <sheetName val="ЖКХ"/>
      <sheetName val="Расч.Пок АУ"/>
      <sheetName val="ФОТ Глав"/>
      <sheetName val="ФОТ Зам"/>
      <sheetName val="ФОТ бухг."/>
      <sheetName val="ФОТ уборш"/>
      <sheetName val="ФОТ СДК"/>
      <sheetName val="РОСПИСЬ"/>
      <sheetName val="Бюдж.Роспись"/>
      <sheetName val="Остатки"/>
      <sheetName val="Расчет СДК"/>
      <sheetName val="РасчетТЕАТР"/>
      <sheetName val="Библ"/>
      <sheetName val="Театр"/>
      <sheetName val="Расчет библ"/>
      <sheetName val="Прилож1"/>
      <sheetName val="Прилож3"/>
      <sheetName val="Прилож4"/>
      <sheetName val="Прилож5"/>
      <sheetName val="ВУ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1">
          <cell r="V11">
            <v>2000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>
        <row r="14">
          <cell r="F14">
            <v>2654539.0773139638</v>
          </cell>
        </row>
      </sheetData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  <sheetName val="Приложение 3"/>
      <sheetName val="Приложение 4"/>
      <sheetName val="Приложение 5"/>
      <sheetName val="Сводная смета 2012"/>
      <sheetName val="расчетные ппоказ за 20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N6">
            <v>0</v>
          </cell>
        </row>
        <row r="9">
          <cell r="N9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  <sheetName val="Приложение 3"/>
      <sheetName val="Приложение 4"/>
      <sheetName val="Приложение 5"/>
      <sheetName val="Сводная смета 2014"/>
      <sheetName val="расчетные ппоказ за 2014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L6">
            <v>424024.46904</v>
          </cell>
        </row>
        <row r="7">
          <cell r="D7">
            <v>0</v>
          </cell>
        </row>
        <row r="10">
          <cell r="D10">
            <v>0</v>
          </cell>
        </row>
        <row r="12">
          <cell r="D12">
            <v>0</v>
          </cell>
          <cell r="L12">
            <v>0</v>
          </cell>
        </row>
        <row r="15">
          <cell r="D15">
            <v>0</v>
          </cell>
          <cell r="L15">
            <v>0</v>
          </cell>
        </row>
        <row r="19">
          <cell r="D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</row>
        <row r="22">
          <cell r="H22">
            <v>0</v>
          </cell>
          <cell r="I22">
            <v>0</v>
          </cell>
          <cell r="J22">
            <v>0</v>
          </cell>
          <cell r="L22">
            <v>0</v>
          </cell>
        </row>
        <row r="29">
          <cell r="D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</row>
        <row r="32">
          <cell r="D32">
            <v>0</v>
          </cell>
          <cell r="H32">
            <v>0</v>
          </cell>
          <cell r="I3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workbookViewId="0">
      <selection activeCell="G6" sqref="G6"/>
    </sheetView>
  </sheetViews>
  <sheetFormatPr defaultRowHeight="15" x14ac:dyDescent="0.25"/>
  <cols>
    <col min="1" max="1" width="3.28515625" customWidth="1"/>
    <col min="2" max="2" width="23" customWidth="1"/>
    <col min="3" max="3" width="34" customWidth="1"/>
    <col min="4" max="4" width="10.28515625" bestFit="1" customWidth="1"/>
    <col min="5" max="5" width="12.42578125" customWidth="1"/>
    <col min="6" max="6" width="12.140625" customWidth="1"/>
    <col min="251" max="251" width="3.28515625" customWidth="1"/>
    <col min="252" max="252" width="23.28515625" customWidth="1"/>
    <col min="253" max="253" width="42.42578125" customWidth="1"/>
    <col min="254" max="256" width="9" bestFit="1" customWidth="1"/>
    <col min="507" max="507" width="3.28515625" customWidth="1"/>
    <col min="508" max="508" width="23.28515625" customWidth="1"/>
    <col min="509" max="509" width="42.42578125" customWidth="1"/>
    <col min="510" max="512" width="9" bestFit="1" customWidth="1"/>
    <col min="763" max="763" width="3.28515625" customWidth="1"/>
    <col min="764" max="764" width="23.28515625" customWidth="1"/>
    <col min="765" max="765" width="42.42578125" customWidth="1"/>
    <col min="766" max="768" width="9" bestFit="1" customWidth="1"/>
    <col min="1019" max="1019" width="3.28515625" customWidth="1"/>
    <col min="1020" max="1020" width="23.28515625" customWidth="1"/>
    <col min="1021" max="1021" width="42.42578125" customWidth="1"/>
    <col min="1022" max="1024" width="9" bestFit="1" customWidth="1"/>
    <col min="1275" max="1275" width="3.28515625" customWidth="1"/>
    <col min="1276" max="1276" width="23.28515625" customWidth="1"/>
    <col min="1277" max="1277" width="42.42578125" customWidth="1"/>
    <col min="1278" max="1280" width="9" bestFit="1" customWidth="1"/>
    <col min="1531" max="1531" width="3.28515625" customWidth="1"/>
    <col min="1532" max="1532" width="23.28515625" customWidth="1"/>
    <col min="1533" max="1533" width="42.42578125" customWidth="1"/>
    <col min="1534" max="1536" width="9" bestFit="1" customWidth="1"/>
    <col min="1787" max="1787" width="3.28515625" customWidth="1"/>
    <col min="1788" max="1788" width="23.28515625" customWidth="1"/>
    <col min="1789" max="1789" width="42.42578125" customWidth="1"/>
    <col min="1790" max="1792" width="9" bestFit="1" customWidth="1"/>
    <col min="2043" max="2043" width="3.28515625" customWidth="1"/>
    <col min="2044" max="2044" width="23.28515625" customWidth="1"/>
    <col min="2045" max="2045" width="42.42578125" customWidth="1"/>
    <col min="2046" max="2048" width="9" bestFit="1" customWidth="1"/>
    <col min="2299" max="2299" width="3.28515625" customWidth="1"/>
    <col min="2300" max="2300" width="23.28515625" customWidth="1"/>
    <col min="2301" max="2301" width="42.42578125" customWidth="1"/>
    <col min="2302" max="2304" width="9" bestFit="1" customWidth="1"/>
    <col min="2555" max="2555" width="3.28515625" customWidth="1"/>
    <col min="2556" max="2556" width="23.28515625" customWidth="1"/>
    <col min="2557" max="2557" width="42.42578125" customWidth="1"/>
    <col min="2558" max="2560" width="9" bestFit="1" customWidth="1"/>
    <col min="2811" max="2811" width="3.28515625" customWidth="1"/>
    <col min="2812" max="2812" width="23.28515625" customWidth="1"/>
    <col min="2813" max="2813" width="42.42578125" customWidth="1"/>
    <col min="2814" max="2816" width="9" bestFit="1" customWidth="1"/>
    <col min="3067" max="3067" width="3.28515625" customWidth="1"/>
    <col min="3068" max="3068" width="23.28515625" customWidth="1"/>
    <col min="3069" max="3069" width="42.42578125" customWidth="1"/>
    <col min="3070" max="3072" width="9" bestFit="1" customWidth="1"/>
    <col min="3323" max="3323" width="3.28515625" customWidth="1"/>
    <col min="3324" max="3324" width="23.28515625" customWidth="1"/>
    <col min="3325" max="3325" width="42.42578125" customWidth="1"/>
    <col min="3326" max="3328" width="9" bestFit="1" customWidth="1"/>
    <col min="3579" max="3579" width="3.28515625" customWidth="1"/>
    <col min="3580" max="3580" width="23.28515625" customWidth="1"/>
    <col min="3581" max="3581" width="42.42578125" customWidth="1"/>
    <col min="3582" max="3584" width="9" bestFit="1" customWidth="1"/>
    <col min="3835" max="3835" width="3.28515625" customWidth="1"/>
    <col min="3836" max="3836" width="23.28515625" customWidth="1"/>
    <col min="3837" max="3837" width="42.42578125" customWidth="1"/>
    <col min="3838" max="3840" width="9" bestFit="1" customWidth="1"/>
    <col min="4091" max="4091" width="3.28515625" customWidth="1"/>
    <col min="4092" max="4092" width="23.28515625" customWidth="1"/>
    <col min="4093" max="4093" width="42.42578125" customWidth="1"/>
    <col min="4094" max="4096" width="9" bestFit="1" customWidth="1"/>
    <col min="4347" max="4347" width="3.28515625" customWidth="1"/>
    <col min="4348" max="4348" width="23.28515625" customWidth="1"/>
    <col min="4349" max="4349" width="42.42578125" customWidth="1"/>
    <col min="4350" max="4352" width="9" bestFit="1" customWidth="1"/>
    <col min="4603" max="4603" width="3.28515625" customWidth="1"/>
    <col min="4604" max="4604" width="23.28515625" customWidth="1"/>
    <col min="4605" max="4605" width="42.42578125" customWidth="1"/>
    <col min="4606" max="4608" width="9" bestFit="1" customWidth="1"/>
    <col min="4859" max="4859" width="3.28515625" customWidth="1"/>
    <col min="4860" max="4860" width="23.28515625" customWidth="1"/>
    <col min="4861" max="4861" width="42.42578125" customWidth="1"/>
    <col min="4862" max="4864" width="9" bestFit="1" customWidth="1"/>
    <col min="5115" max="5115" width="3.28515625" customWidth="1"/>
    <col min="5116" max="5116" width="23.28515625" customWidth="1"/>
    <col min="5117" max="5117" width="42.42578125" customWidth="1"/>
    <col min="5118" max="5120" width="9" bestFit="1" customWidth="1"/>
    <col min="5371" max="5371" width="3.28515625" customWidth="1"/>
    <col min="5372" max="5372" width="23.28515625" customWidth="1"/>
    <col min="5373" max="5373" width="42.42578125" customWidth="1"/>
    <col min="5374" max="5376" width="9" bestFit="1" customWidth="1"/>
    <col min="5627" max="5627" width="3.28515625" customWidth="1"/>
    <col min="5628" max="5628" width="23.28515625" customWidth="1"/>
    <col min="5629" max="5629" width="42.42578125" customWidth="1"/>
    <col min="5630" max="5632" width="9" bestFit="1" customWidth="1"/>
    <col min="5883" max="5883" width="3.28515625" customWidth="1"/>
    <col min="5884" max="5884" width="23.28515625" customWidth="1"/>
    <col min="5885" max="5885" width="42.42578125" customWidth="1"/>
    <col min="5886" max="5888" width="9" bestFit="1" customWidth="1"/>
    <col min="6139" max="6139" width="3.28515625" customWidth="1"/>
    <col min="6140" max="6140" width="23.28515625" customWidth="1"/>
    <col min="6141" max="6141" width="42.42578125" customWidth="1"/>
    <col min="6142" max="6144" width="9" bestFit="1" customWidth="1"/>
    <col min="6395" max="6395" width="3.28515625" customWidth="1"/>
    <col min="6396" max="6396" width="23.28515625" customWidth="1"/>
    <col min="6397" max="6397" width="42.42578125" customWidth="1"/>
    <col min="6398" max="6400" width="9" bestFit="1" customWidth="1"/>
    <col min="6651" max="6651" width="3.28515625" customWidth="1"/>
    <col min="6652" max="6652" width="23.28515625" customWidth="1"/>
    <col min="6653" max="6653" width="42.42578125" customWidth="1"/>
    <col min="6654" max="6656" width="9" bestFit="1" customWidth="1"/>
    <col min="6907" max="6907" width="3.28515625" customWidth="1"/>
    <col min="6908" max="6908" width="23.28515625" customWidth="1"/>
    <col min="6909" max="6909" width="42.42578125" customWidth="1"/>
    <col min="6910" max="6912" width="9" bestFit="1" customWidth="1"/>
    <col min="7163" max="7163" width="3.28515625" customWidth="1"/>
    <col min="7164" max="7164" width="23.28515625" customWidth="1"/>
    <col min="7165" max="7165" width="42.42578125" customWidth="1"/>
    <col min="7166" max="7168" width="9" bestFit="1" customWidth="1"/>
    <col min="7419" max="7419" width="3.28515625" customWidth="1"/>
    <col min="7420" max="7420" width="23.28515625" customWidth="1"/>
    <col min="7421" max="7421" width="42.42578125" customWidth="1"/>
    <col min="7422" max="7424" width="9" bestFit="1" customWidth="1"/>
    <col min="7675" max="7675" width="3.28515625" customWidth="1"/>
    <col min="7676" max="7676" width="23.28515625" customWidth="1"/>
    <col min="7677" max="7677" width="42.42578125" customWidth="1"/>
    <col min="7678" max="7680" width="9" bestFit="1" customWidth="1"/>
    <col min="7931" max="7931" width="3.28515625" customWidth="1"/>
    <col min="7932" max="7932" width="23.28515625" customWidth="1"/>
    <col min="7933" max="7933" width="42.42578125" customWidth="1"/>
    <col min="7934" max="7936" width="9" bestFit="1" customWidth="1"/>
    <col min="8187" max="8187" width="3.28515625" customWidth="1"/>
    <col min="8188" max="8188" width="23.28515625" customWidth="1"/>
    <col min="8189" max="8189" width="42.42578125" customWidth="1"/>
    <col min="8190" max="8192" width="9" bestFit="1" customWidth="1"/>
    <col min="8443" max="8443" width="3.28515625" customWidth="1"/>
    <col min="8444" max="8444" width="23.28515625" customWidth="1"/>
    <col min="8445" max="8445" width="42.42578125" customWidth="1"/>
    <col min="8446" max="8448" width="9" bestFit="1" customWidth="1"/>
    <col min="8699" max="8699" width="3.28515625" customWidth="1"/>
    <col min="8700" max="8700" width="23.28515625" customWidth="1"/>
    <col min="8701" max="8701" width="42.42578125" customWidth="1"/>
    <col min="8702" max="8704" width="9" bestFit="1" customWidth="1"/>
    <col min="8955" max="8955" width="3.28515625" customWidth="1"/>
    <col min="8956" max="8956" width="23.28515625" customWidth="1"/>
    <col min="8957" max="8957" width="42.42578125" customWidth="1"/>
    <col min="8958" max="8960" width="9" bestFit="1" customWidth="1"/>
    <col min="9211" max="9211" width="3.28515625" customWidth="1"/>
    <col min="9212" max="9212" width="23.28515625" customWidth="1"/>
    <col min="9213" max="9213" width="42.42578125" customWidth="1"/>
    <col min="9214" max="9216" width="9" bestFit="1" customWidth="1"/>
    <col min="9467" max="9467" width="3.28515625" customWidth="1"/>
    <col min="9468" max="9468" width="23.28515625" customWidth="1"/>
    <col min="9469" max="9469" width="42.42578125" customWidth="1"/>
    <col min="9470" max="9472" width="9" bestFit="1" customWidth="1"/>
    <col min="9723" max="9723" width="3.28515625" customWidth="1"/>
    <col min="9724" max="9724" width="23.28515625" customWidth="1"/>
    <col min="9725" max="9725" width="42.42578125" customWidth="1"/>
    <col min="9726" max="9728" width="9" bestFit="1" customWidth="1"/>
    <col min="9979" max="9979" width="3.28515625" customWidth="1"/>
    <col min="9980" max="9980" width="23.28515625" customWidth="1"/>
    <col min="9981" max="9981" width="42.42578125" customWidth="1"/>
    <col min="9982" max="9984" width="9" bestFit="1" customWidth="1"/>
    <col min="10235" max="10235" width="3.28515625" customWidth="1"/>
    <col min="10236" max="10236" width="23.28515625" customWidth="1"/>
    <col min="10237" max="10237" width="42.42578125" customWidth="1"/>
    <col min="10238" max="10240" width="9" bestFit="1" customWidth="1"/>
    <col min="10491" max="10491" width="3.28515625" customWidth="1"/>
    <col min="10492" max="10492" width="23.28515625" customWidth="1"/>
    <col min="10493" max="10493" width="42.42578125" customWidth="1"/>
    <col min="10494" max="10496" width="9" bestFit="1" customWidth="1"/>
    <col min="10747" max="10747" width="3.28515625" customWidth="1"/>
    <col min="10748" max="10748" width="23.28515625" customWidth="1"/>
    <col min="10749" max="10749" width="42.42578125" customWidth="1"/>
    <col min="10750" max="10752" width="9" bestFit="1" customWidth="1"/>
    <col min="11003" max="11003" width="3.28515625" customWidth="1"/>
    <col min="11004" max="11004" width="23.28515625" customWidth="1"/>
    <col min="11005" max="11005" width="42.42578125" customWidth="1"/>
    <col min="11006" max="11008" width="9" bestFit="1" customWidth="1"/>
    <col min="11259" max="11259" width="3.28515625" customWidth="1"/>
    <col min="11260" max="11260" width="23.28515625" customWidth="1"/>
    <col min="11261" max="11261" width="42.42578125" customWidth="1"/>
    <col min="11262" max="11264" width="9" bestFit="1" customWidth="1"/>
    <col min="11515" max="11515" width="3.28515625" customWidth="1"/>
    <col min="11516" max="11516" width="23.28515625" customWidth="1"/>
    <col min="11517" max="11517" width="42.42578125" customWidth="1"/>
    <col min="11518" max="11520" width="9" bestFit="1" customWidth="1"/>
    <col min="11771" max="11771" width="3.28515625" customWidth="1"/>
    <col min="11772" max="11772" width="23.28515625" customWidth="1"/>
    <col min="11773" max="11773" width="42.42578125" customWidth="1"/>
    <col min="11774" max="11776" width="9" bestFit="1" customWidth="1"/>
    <col min="12027" max="12027" width="3.28515625" customWidth="1"/>
    <col min="12028" max="12028" width="23.28515625" customWidth="1"/>
    <col min="12029" max="12029" width="42.42578125" customWidth="1"/>
    <col min="12030" max="12032" width="9" bestFit="1" customWidth="1"/>
    <col min="12283" max="12283" width="3.28515625" customWidth="1"/>
    <col min="12284" max="12284" width="23.28515625" customWidth="1"/>
    <col min="12285" max="12285" width="42.42578125" customWidth="1"/>
    <col min="12286" max="12288" width="9" bestFit="1" customWidth="1"/>
    <col min="12539" max="12539" width="3.28515625" customWidth="1"/>
    <col min="12540" max="12540" width="23.28515625" customWidth="1"/>
    <col min="12541" max="12541" width="42.42578125" customWidth="1"/>
    <col min="12542" max="12544" width="9" bestFit="1" customWidth="1"/>
    <col min="12795" max="12795" width="3.28515625" customWidth="1"/>
    <col min="12796" max="12796" width="23.28515625" customWidth="1"/>
    <col min="12797" max="12797" width="42.42578125" customWidth="1"/>
    <col min="12798" max="12800" width="9" bestFit="1" customWidth="1"/>
    <col min="13051" max="13051" width="3.28515625" customWidth="1"/>
    <col min="13052" max="13052" width="23.28515625" customWidth="1"/>
    <col min="13053" max="13053" width="42.42578125" customWidth="1"/>
    <col min="13054" max="13056" width="9" bestFit="1" customWidth="1"/>
    <col min="13307" max="13307" width="3.28515625" customWidth="1"/>
    <col min="13308" max="13308" width="23.28515625" customWidth="1"/>
    <col min="13309" max="13309" width="42.42578125" customWidth="1"/>
    <col min="13310" max="13312" width="9" bestFit="1" customWidth="1"/>
    <col min="13563" max="13563" width="3.28515625" customWidth="1"/>
    <col min="13564" max="13564" width="23.28515625" customWidth="1"/>
    <col min="13565" max="13565" width="42.42578125" customWidth="1"/>
    <col min="13566" max="13568" width="9" bestFit="1" customWidth="1"/>
    <col min="13819" max="13819" width="3.28515625" customWidth="1"/>
    <col min="13820" max="13820" width="23.28515625" customWidth="1"/>
    <col min="13821" max="13821" width="42.42578125" customWidth="1"/>
    <col min="13822" max="13824" width="9" bestFit="1" customWidth="1"/>
    <col min="14075" max="14075" width="3.28515625" customWidth="1"/>
    <col min="14076" max="14076" width="23.28515625" customWidth="1"/>
    <col min="14077" max="14077" width="42.42578125" customWidth="1"/>
    <col min="14078" max="14080" width="9" bestFit="1" customWidth="1"/>
    <col min="14331" max="14331" width="3.28515625" customWidth="1"/>
    <col min="14332" max="14332" width="23.28515625" customWidth="1"/>
    <col min="14333" max="14333" width="42.42578125" customWidth="1"/>
    <col min="14334" max="14336" width="9" bestFit="1" customWidth="1"/>
    <col min="14587" max="14587" width="3.28515625" customWidth="1"/>
    <col min="14588" max="14588" width="23.28515625" customWidth="1"/>
    <col min="14589" max="14589" width="42.42578125" customWidth="1"/>
    <col min="14590" max="14592" width="9" bestFit="1" customWidth="1"/>
    <col min="14843" max="14843" width="3.28515625" customWidth="1"/>
    <col min="14844" max="14844" width="23.28515625" customWidth="1"/>
    <col min="14845" max="14845" width="42.42578125" customWidth="1"/>
    <col min="14846" max="14848" width="9" bestFit="1" customWidth="1"/>
    <col min="15099" max="15099" width="3.28515625" customWidth="1"/>
    <col min="15100" max="15100" width="23.28515625" customWidth="1"/>
    <col min="15101" max="15101" width="42.42578125" customWidth="1"/>
    <col min="15102" max="15104" width="9" bestFit="1" customWidth="1"/>
    <col min="15355" max="15355" width="3.28515625" customWidth="1"/>
    <col min="15356" max="15356" width="23.28515625" customWidth="1"/>
    <col min="15357" max="15357" width="42.42578125" customWidth="1"/>
    <col min="15358" max="15360" width="9" bestFit="1" customWidth="1"/>
    <col min="15611" max="15611" width="3.28515625" customWidth="1"/>
    <col min="15612" max="15612" width="23.28515625" customWidth="1"/>
    <col min="15613" max="15613" width="42.42578125" customWidth="1"/>
    <col min="15614" max="15616" width="9" bestFit="1" customWidth="1"/>
    <col min="15867" max="15867" width="3.28515625" customWidth="1"/>
    <col min="15868" max="15868" width="23.28515625" customWidth="1"/>
    <col min="15869" max="15869" width="42.42578125" customWidth="1"/>
    <col min="15870" max="15872" width="9" bestFit="1" customWidth="1"/>
    <col min="16123" max="16123" width="3.28515625" customWidth="1"/>
    <col min="16124" max="16124" width="23.28515625" customWidth="1"/>
    <col min="16125" max="16125" width="42.42578125" customWidth="1"/>
    <col min="16126" max="16128" width="9" bestFit="1" customWidth="1"/>
  </cols>
  <sheetData>
    <row r="1" spans="1:6" ht="15.75" x14ac:dyDescent="0.25">
      <c r="A1" s="214" t="s">
        <v>0</v>
      </c>
      <c r="B1" s="214"/>
      <c r="C1" s="214"/>
      <c r="D1" s="214"/>
      <c r="E1" s="214"/>
      <c r="F1" s="214"/>
    </row>
    <row r="2" spans="1:6" ht="15.75" x14ac:dyDescent="0.25">
      <c r="A2" s="215" t="s">
        <v>253</v>
      </c>
      <c r="B2" s="215"/>
      <c r="C2" s="215"/>
      <c r="D2" s="215"/>
      <c r="E2" s="215"/>
      <c r="F2" s="215"/>
    </row>
    <row r="3" spans="1:6" ht="15.75" x14ac:dyDescent="0.25">
      <c r="A3" s="215" t="s">
        <v>275</v>
      </c>
      <c r="B3" s="215"/>
      <c r="C3" s="215"/>
      <c r="D3" s="215"/>
      <c r="E3" s="215"/>
      <c r="F3" s="215"/>
    </row>
    <row r="4" spans="1:6" x14ac:dyDescent="0.25">
      <c r="A4" s="216" t="s">
        <v>282</v>
      </c>
      <c r="B4" s="216"/>
      <c r="C4" s="216"/>
      <c r="D4" s="216"/>
      <c r="E4" s="216"/>
      <c r="F4" s="216"/>
    </row>
    <row r="5" spans="1:6" ht="10.5" customHeight="1" x14ac:dyDescent="0.25">
      <c r="B5" s="1"/>
      <c r="C5" s="213"/>
      <c r="D5" s="213"/>
    </row>
    <row r="6" spans="1:6" ht="22.5" customHeight="1" x14ac:dyDescent="0.25">
      <c r="B6" s="203" t="s">
        <v>278</v>
      </c>
      <c r="C6" s="203"/>
      <c r="D6" s="203"/>
      <c r="E6" s="203"/>
      <c r="F6" s="203"/>
    </row>
    <row r="7" spans="1:6" x14ac:dyDescent="0.25">
      <c r="B7" s="129"/>
      <c r="C7" s="208" t="s">
        <v>1</v>
      </c>
      <c r="D7" s="209"/>
      <c r="E7" s="209"/>
      <c r="F7" s="210"/>
    </row>
    <row r="8" spans="1:6" x14ac:dyDescent="0.25">
      <c r="B8" s="204" t="s">
        <v>2</v>
      </c>
      <c r="C8" s="206" t="s">
        <v>3</v>
      </c>
      <c r="D8" s="206" t="s">
        <v>247</v>
      </c>
      <c r="E8" s="211" t="s">
        <v>252</v>
      </c>
      <c r="F8" s="211" t="s">
        <v>277</v>
      </c>
    </row>
    <row r="9" spans="1:6" x14ac:dyDescent="0.25">
      <c r="B9" s="205"/>
      <c r="C9" s="207"/>
      <c r="D9" s="207"/>
      <c r="E9" s="212"/>
      <c r="F9" s="212"/>
    </row>
    <row r="10" spans="1:6" s="2" customFormat="1" x14ac:dyDescent="0.25">
      <c r="B10" s="3">
        <v>1</v>
      </c>
      <c r="C10" s="4">
        <v>2</v>
      </c>
      <c r="D10" s="4">
        <v>3</v>
      </c>
      <c r="E10" s="138"/>
      <c r="F10" s="138"/>
    </row>
    <row r="11" spans="1:6" ht="24" customHeight="1" x14ac:dyDescent="0.25">
      <c r="B11" s="5" t="s">
        <v>4</v>
      </c>
      <c r="C11" s="5" t="s">
        <v>5</v>
      </c>
      <c r="D11" s="142">
        <f>D12+D14+D16+D18</f>
        <v>165922</v>
      </c>
      <c r="E11" s="142">
        <f t="shared" ref="E11:F11" si="0">E12+E14+E16+E18</f>
        <v>165922</v>
      </c>
      <c r="F11" s="142">
        <f t="shared" si="0"/>
        <v>165922</v>
      </c>
    </row>
    <row r="12" spans="1:6" ht="19.5" customHeight="1" x14ac:dyDescent="0.25">
      <c r="B12" s="5" t="s">
        <v>6</v>
      </c>
      <c r="C12" s="5" t="s">
        <v>7</v>
      </c>
      <c r="D12" s="143">
        <f>D13</f>
        <v>43120</v>
      </c>
      <c r="E12" s="143">
        <f t="shared" ref="E12:F12" si="1">E13</f>
        <v>43120</v>
      </c>
      <c r="F12" s="143">
        <f t="shared" si="1"/>
        <v>43120</v>
      </c>
    </row>
    <row r="13" spans="1:6" x14ac:dyDescent="0.25">
      <c r="B13" s="6" t="s">
        <v>209</v>
      </c>
      <c r="C13" s="6" t="s">
        <v>8</v>
      </c>
      <c r="D13" s="136">
        <v>43120</v>
      </c>
      <c r="E13" s="136">
        <v>43120</v>
      </c>
      <c r="F13" s="144">
        <v>43120</v>
      </c>
    </row>
    <row r="14" spans="1:6" ht="20.25" customHeight="1" x14ac:dyDescent="0.25">
      <c r="B14" s="5" t="s">
        <v>9</v>
      </c>
      <c r="C14" s="5" t="s">
        <v>10</v>
      </c>
      <c r="D14" s="143">
        <f>D15</f>
        <v>0</v>
      </c>
      <c r="E14" s="143">
        <f>E15</f>
        <v>0</v>
      </c>
      <c r="F14" s="144"/>
    </row>
    <row r="15" spans="1:6" ht="27.75" customHeight="1" x14ac:dyDescent="0.25">
      <c r="B15" s="6" t="s">
        <v>11</v>
      </c>
      <c r="C15" s="6" t="s">
        <v>210</v>
      </c>
      <c r="D15" s="143"/>
      <c r="E15" s="143"/>
      <c r="F15" s="144"/>
    </row>
    <row r="16" spans="1:6" ht="18.75" customHeight="1" x14ac:dyDescent="0.25">
      <c r="B16" s="5" t="s">
        <v>12</v>
      </c>
      <c r="C16" s="5" t="s">
        <v>13</v>
      </c>
      <c r="D16" s="143">
        <f>D17</f>
        <v>6500</v>
      </c>
      <c r="E16" s="143">
        <f t="shared" ref="E16:F16" si="2">E17</f>
        <v>6500</v>
      </c>
      <c r="F16" s="143">
        <f t="shared" si="2"/>
        <v>6500</v>
      </c>
    </row>
    <row r="17" spans="2:6" ht="30" x14ac:dyDescent="0.25">
      <c r="B17" s="6" t="s">
        <v>211</v>
      </c>
      <c r="C17" s="6" t="s">
        <v>14</v>
      </c>
      <c r="D17" s="136">
        <v>6500</v>
      </c>
      <c r="E17" s="136">
        <v>6500</v>
      </c>
      <c r="F17" s="144">
        <v>6500</v>
      </c>
    </row>
    <row r="18" spans="2:6" ht="28.5" x14ac:dyDescent="0.25">
      <c r="B18" s="5" t="s">
        <v>92</v>
      </c>
      <c r="C18" s="5" t="s">
        <v>15</v>
      </c>
      <c r="D18" s="143">
        <f>D19+D20</f>
        <v>116302</v>
      </c>
      <c r="E18" s="143">
        <f>E19+E20</f>
        <v>116302</v>
      </c>
      <c r="F18" s="143">
        <f>F19+F20</f>
        <v>116302</v>
      </c>
    </row>
    <row r="19" spans="2:6" x14ac:dyDescent="0.25">
      <c r="B19" s="6" t="s">
        <v>212</v>
      </c>
      <c r="C19" s="6" t="s">
        <v>93</v>
      </c>
      <c r="D19" s="136">
        <v>40750</v>
      </c>
      <c r="E19" s="136">
        <v>40750</v>
      </c>
      <c r="F19" s="144">
        <v>40750</v>
      </c>
    </row>
    <row r="20" spans="2:6" x14ac:dyDescent="0.25">
      <c r="B20" s="6" t="s">
        <v>212</v>
      </c>
      <c r="C20" s="6" t="s">
        <v>94</v>
      </c>
      <c r="D20" s="136">
        <v>75552</v>
      </c>
      <c r="E20" s="136">
        <v>75552</v>
      </c>
      <c r="F20" s="144">
        <v>75552</v>
      </c>
    </row>
    <row r="21" spans="2:6" ht="42.75" x14ac:dyDescent="0.25">
      <c r="B21" s="5" t="s">
        <v>16</v>
      </c>
      <c r="C21" s="5" t="s">
        <v>17</v>
      </c>
      <c r="D21" s="143">
        <f>D22</f>
        <v>0</v>
      </c>
      <c r="E21" s="143">
        <v>0</v>
      </c>
      <c r="F21" s="144">
        <f t="shared" ref="F21:F22" si="3">E21*66.94%</f>
        <v>0</v>
      </c>
    </row>
    <row r="22" spans="2:6" ht="45" x14ac:dyDescent="0.25">
      <c r="B22" s="5" t="s">
        <v>18</v>
      </c>
      <c r="C22" s="6" t="s">
        <v>19</v>
      </c>
      <c r="D22" s="136">
        <f>'[1]Сводная смета 2014'!C123</f>
        <v>0</v>
      </c>
      <c r="E22" s="136">
        <v>0</v>
      </c>
      <c r="F22" s="144">
        <f t="shared" si="3"/>
        <v>0</v>
      </c>
    </row>
    <row r="23" spans="2:6" ht="72" customHeight="1" x14ac:dyDescent="0.25">
      <c r="B23" s="5" t="s">
        <v>20</v>
      </c>
      <c r="C23" s="7" t="s">
        <v>21</v>
      </c>
      <c r="D23" s="143">
        <f>D25+D30</f>
        <v>1696400</v>
      </c>
      <c r="E23" s="143">
        <f t="shared" ref="E23:F23" si="4">E25+E30</f>
        <v>1391320</v>
      </c>
      <c r="F23" s="143">
        <f t="shared" si="4"/>
        <v>1396320</v>
      </c>
    </row>
    <row r="24" spans="2:6" s="173" customFormat="1" ht="45" x14ac:dyDescent="0.25">
      <c r="B24" s="171" t="s">
        <v>242</v>
      </c>
      <c r="C24" s="8" t="s">
        <v>241</v>
      </c>
      <c r="D24" s="136"/>
      <c r="E24" s="136">
        <v>0</v>
      </c>
      <c r="F24" s="172">
        <v>0</v>
      </c>
    </row>
    <row r="25" spans="2:6" ht="60" x14ac:dyDescent="0.25">
      <c r="B25" s="171" t="s">
        <v>243</v>
      </c>
      <c r="C25" s="8" t="s">
        <v>245</v>
      </c>
      <c r="D25" s="136">
        <v>1560400</v>
      </c>
      <c r="E25" s="136">
        <v>1248320</v>
      </c>
      <c r="F25" s="136">
        <v>1248320</v>
      </c>
    </row>
    <row r="26" spans="2:6" ht="27.75" customHeight="1" x14ac:dyDescent="0.25">
      <c r="B26" s="171" t="s">
        <v>260</v>
      </c>
      <c r="C26" s="171" t="s">
        <v>271</v>
      </c>
      <c r="D26" s="136"/>
      <c r="E26" s="136"/>
      <c r="F26" s="136"/>
    </row>
    <row r="27" spans="2:6" ht="27.75" customHeight="1" x14ac:dyDescent="0.25">
      <c r="B27" s="171" t="s">
        <v>263</v>
      </c>
      <c r="C27" s="171" t="s">
        <v>268</v>
      </c>
      <c r="D27" s="136"/>
      <c r="E27" s="136"/>
      <c r="F27" s="136"/>
    </row>
    <row r="28" spans="2:6" ht="27.75" customHeight="1" x14ac:dyDescent="0.25">
      <c r="B28" s="171" t="s">
        <v>262</v>
      </c>
      <c r="C28" s="8" t="s">
        <v>269</v>
      </c>
      <c r="D28" s="136"/>
      <c r="E28" s="136"/>
      <c r="F28" s="136"/>
    </row>
    <row r="29" spans="2:6" ht="33" customHeight="1" x14ac:dyDescent="0.25">
      <c r="B29" s="171" t="s">
        <v>261</v>
      </c>
      <c r="C29" s="8" t="s">
        <v>270</v>
      </c>
      <c r="D29" s="136"/>
      <c r="E29" s="136"/>
      <c r="F29" s="136"/>
    </row>
    <row r="30" spans="2:6" ht="75" x14ac:dyDescent="0.25">
      <c r="B30" s="170" t="s">
        <v>244</v>
      </c>
      <c r="C30" s="8" t="s">
        <v>22</v>
      </c>
      <c r="D30" s="136">
        <v>136000</v>
      </c>
      <c r="E30" s="136">
        <v>143000</v>
      </c>
      <c r="F30" s="144">
        <v>148000</v>
      </c>
    </row>
    <row r="31" spans="2:6" x14ac:dyDescent="0.25">
      <c r="B31" s="6"/>
      <c r="C31" s="7" t="s">
        <v>23</v>
      </c>
      <c r="D31" s="143">
        <f>D23+D11</f>
        <v>1862322</v>
      </c>
      <c r="E31" s="143">
        <f t="shared" ref="E31:F31" si="5">E23+E11</f>
        <v>1557242</v>
      </c>
      <c r="F31" s="143">
        <f t="shared" si="5"/>
        <v>1562242</v>
      </c>
    </row>
    <row r="32" spans="2:6" ht="15.75" hidden="1" x14ac:dyDescent="0.25">
      <c r="B32" s="9"/>
      <c r="D32" s="10" t="e">
        <f>D31-[2]Прилож3!#REF!</f>
        <v>#REF!</v>
      </c>
    </row>
    <row r="33" spans="4:6" hidden="1" x14ac:dyDescent="0.25">
      <c r="D33" s="10" t="e">
        <f>([2]Прилож3!#REF!-[2]Прилож3!#REF!-Прилож1!D11)</f>
        <v>#REF!</v>
      </c>
    </row>
    <row r="34" spans="4:6" hidden="1" x14ac:dyDescent="0.25"/>
    <row r="35" spans="4:6" hidden="1" x14ac:dyDescent="0.25"/>
    <row r="36" spans="4:6" hidden="1" x14ac:dyDescent="0.25"/>
    <row r="37" spans="4:6" hidden="1" x14ac:dyDescent="0.25">
      <c r="D37" s="10" t="e">
        <f>D33-([2]Прилож3!#REF!+[2]Прилож3!#REF!+[2]Прилож3!#REF!+[2]Прилож3!#REF!)</f>
        <v>#REF!</v>
      </c>
    </row>
    <row r="38" spans="4:6" hidden="1" x14ac:dyDescent="0.25"/>
    <row r="39" spans="4:6" x14ac:dyDescent="0.25">
      <c r="D39" s="10"/>
      <c r="F39" s="10"/>
    </row>
    <row r="40" spans="4:6" x14ac:dyDescent="0.25">
      <c r="D40" s="10"/>
    </row>
    <row r="41" spans="4:6" x14ac:dyDescent="0.25">
      <c r="D41" s="10"/>
    </row>
    <row r="56" ht="15.75" customHeight="1" x14ac:dyDescent="0.25"/>
    <row r="58" ht="15" customHeight="1" x14ac:dyDescent="0.25"/>
  </sheetData>
  <mergeCells count="12">
    <mergeCell ref="C5:D5"/>
    <mergeCell ref="A1:F1"/>
    <mergeCell ref="A2:F2"/>
    <mergeCell ref="A3:F3"/>
    <mergeCell ref="A4:F4"/>
    <mergeCell ref="B6:F6"/>
    <mergeCell ref="B8:B9"/>
    <mergeCell ref="C8:C9"/>
    <mergeCell ref="D8:D9"/>
    <mergeCell ref="C7:F7"/>
    <mergeCell ref="E8:E9"/>
    <mergeCell ref="F8:F9"/>
  </mergeCells>
  <pageMargins left="0.16" right="0.11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workbookViewId="0">
      <selection activeCell="F3" sqref="F3"/>
    </sheetView>
  </sheetViews>
  <sheetFormatPr defaultRowHeight="15" x14ac:dyDescent="0.25"/>
  <cols>
    <col min="1" max="1" width="2.85546875" customWidth="1"/>
    <col min="2" max="2" width="47.140625" customWidth="1"/>
    <col min="3" max="3" width="7.7109375" customWidth="1"/>
    <col min="4" max="4" width="6.85546875" customWidth="1"/>
    <col min="5" max="5" width="10.42578125" bestFit="1" customWidth="1"/>
    <col min="6" max="6" width="11" bestFit="1" customWidth="1"/>
    <col min="7" max="7" width="10.42578125" bestFit="1" customWidth="1"/>
    <col min="255" max="255" width="2.85546875" customWidth="1"/>
    <col min="256" max="256" width="50.85546875" customWidth="1"/>
    <col min="257" max="257" width="7.7109375" customWidth="1"/>
    <col min="258" max="258" width="6.85546875" customWidth="1"/>
    <col min="259" max="259" width="8" bestFit="1" customWidth="1"/>
    <col min="260" max="260" width="12" bestFit="1" customWidth="1"/>
    <col min="261" max="261" width="8" bestFit="1" customWidth="1"/>
    <col min="262" max="262" width="26.140625" customWidth="1"/>
    <col min="511" max="511" width="2.85546875" customWidth="1"/>
    <col min="512" max="512" width="50.85546875" customWidth="1"/>
    <col min="513" max="513" width="7.7109375" customWidth="1"/>
    <col min="514" max="514" width="6.85546875" customWidth="1"/>
    <col min="515" max="515" width="8" bestFit="1" customWidth="1"/>
    <col min="516" max="516" width="12" bestFit="1" customWidth="1"/>
    <col min="517" max="517" width="8" bestFit="1" customWidth="1"/>
    <col min="518" max="518" width="26.140625" customWidth="1"/>
    <col min="767" max="767" width="2.85546875" customWidth="1"/>
    <col min="768" max="768" width="50.85546875" customWidth="1"/>
    <col min="769" max="769" width="7.7109375" customWidth="1"/>
    <col min="770" max="770" width="6.85546875" customWidth="1"/>
    <col min="771" max="771" width="8" bestFit="1" customWidth="1"/>
    <col min="772" max="772" width="12" bestFit="1" customWidth="1"/>
    <col min="773" max="773" width="8" bestFit="1" customWidth="1"/>
    <col min="774" max="774" width="26.140625" customWidth="1"/>
    <col min="1023" max="1023" width="2.85546875" customWidth="1"/>
    <col min="1024" max="1024" width="50.85546875" customWidth="1"/>
    <col min="1025" max="1025" width="7.7109375" customWidth="1"/>
    <col min="1026" max="1026" width="6.85546875" customWidth="1"/>
    <col min="1027" max="1027" width="8" bestFit="1" customWidth="1"/>
    <col min="1028" max="1028" width="12" bestFit="1" customWidth="1"/>
    <col min="1029" max="1029" width="8" bestFit="1" customWidth="1"/>
    <col min="1030" max="1030" width="26.140625" customWidth="1"/>
    <col min="1279" max="1279" width="2.85546875" customWidth="1"/>
    <col min="1280" max="1280" width="50.85546875" customWidth="1"/>
    <col min="1281" max="1281" width="7.7109375" customWidth="1"/>
    <col min="1282" max="1282" width="6.85546875" customWidth="1"/>
    <col min="1283" max="1283" width="8" bestFit="1" customWidth="1"/>
    <col min="1284" max="1284" width="12" bestFit="1" customWidth="1"/>
    <col min="1285" max="1285" width="8" bestFit="1" customWidth="1"/>
    <col min="1286" max="1286" width="26.140625" customWidth="1"/>
    <col min="1535" max="1535" width="2.85546875" customWidth="1"/>
    <col min="1536" max="1536" width="50.85546875" customWidth="1"/>
    <col min="1537" max="1537" width="7.7109375" customWidth="1"/>
    <col min="1538" max="1538" width="6.85546875" customWidth="1"/>
    <col min="1539" max="1539" width="8" bestFit="1" customWidth="1"/>
    <col min="1540" max="1540" width="12" bestFit="1" customWidth="1"/>
    <col min="1541" max="1541" width="8" bestFit="1" customWidth="1"/>
    <col min="1542" max="1542" width="26.140625" customWidth="1"/>
    <col min="1791" max="1791" width="2.85546875" customWidth="1"/>
    <col min="1792" max="1792" width="50.85546875" customWidth="1"/>
    <col min="1793" max="1793" width="7.7109375" customWidth="1"/>
    <col min="1794" max="1794" width="6.85546875" customWidth="1"/>
    <col min="1795" max="1795" width="8" bestFit="1" customWidth="1"/>
    <col min="1796" max="1796" width="12" bestFit="1" customWidth="1"/>
    <col min="1797" max="1797" width="8" bestFit="1" customWidth="1"/>
    <col min="1798" max="1798" width="26.140625" customWidth="1"/>
    <col min="2047" max="2047" width="2.85546875" customWidth="1"/>
    <col min="2048" max="2048" width="50.85546875" customWidth="1"/>
    <col min="2049" max="2049" width="7.7109375" customWidth="1"/>
    <col min="2050" max="2050" width="6.85546875" customWidth="1"/>
    <col min="2051" max="2051" width="8" bestFit="1" customWidth="1"/>
    <col min="2052" max="2052" width="12" bestFit="1" customWidth="1"/>
    <col min="2053" max="2053" width="8" bestFit="1" customWidth="1"/>
    <col min="2054" max="2054" width="26.140625" customWidth="1"/>
    <col min="2303" max="2303" width="2.85546875" customWidth="1"/>
    <col min="2304" max="2304" width="50.85546875" customWidth="1"/>
    <col min="2305" max="2305" width="7.7109375" customWidth="1"/>
    <col min="2306" max="2306" width="6.85546875" customWidth="1"/>
    <col min="2307" max="2307" width="8" bestFit="1" customWidth="1"/>
    <col min="2308" max="2308" width="12" bestFit="1" customWidth="1"/>
    <col min="2309" max="2309" width="8" bestFit="1" customWidth="1"/>
    <col min="2310" max="2310" width="26.140625" customWidth="1"/>
    <col min="2559" max="2559" width="2.85546875" customWidth="1"/>
    <col min="2560" max="2560" width="50.85546875" customWidth="1"/>
    <col min="2561" max="2561" width="7.7109375" customWidth="1"/>
    <col min="2562" max="2562" width="6.85546875" customWidth="1"/>
    <col min="2563" max="2563" width="8" bestFit="1" customWidth="1"/>
    <col min="2564" max="2564" width="12" bestFit="1" customWidth="1"/>
    <col min="2565" max="2565" width="8" bestFit="1" customWidth="1"/>
    <col min="2566" max="2566" width="26.140625" customWidth="1"/>
    <col min="2815" max="2815" width="2.85546875" customWidth="1"/>
    <col min="2816" max="2816" width="50.85546875" customWidth="1"/>
    <col min="2817" max="2817" width="7.7109375" customWidth="1"/>
    <col min="2818" max="2818" width="6.85546875" customWidth="1"/>
    <col min="2819" max="2819" width="8" bestFit="1" customWidth="1"/>
    <col min="2820" max="2820" width="12" bestFit="1" customWidth="1"/>
    <col min="2821" max="2821" width="8" bestFit="1" customWidth="1"/>
    <col min="2822" max="2822" width="26.140625" customWidth="1"/>
    <col min="3071" max="3071" width="2.85546875" customWidth="1"/>
    <col min="3072" max="3072" width="50.85546875" customWidth="1"/>
    <col min="3073" max="3073" width="7.7109375" customWidth="1"/>
    <col min="3074" max="3074" width="6.85546875" customWidth="1"/>
    <col min="3075" max="3075" width="8" bestFit="1" customWidth="1"/>
    <col min="3076" max="3076" width="12" bestFit="1" customWidth="1"/>
    <col min="3077" max="3077" width="8" bestFit="1" customWidth="1"/>
    <col min="3078" max="3078" width="26.140625" customWidth="1"/>
    <col min="3327" max="3327" width="2.85546875" customWidth="1"/>
    <col min="3328" max="3328" width="50.85546875" customWidth="1"/>
    <col min="3329" max="3329" width="7.7109375" customWidth="1"/>
    <col min="3330" max="3330" width="6.85546875" customWidth="1"/>
    <col min="3331" max="3331" width="8" bestFit="1" customWidth="1"/>
    <col min="3332" max="3332" width="12" bestFit="1" customWidth="1"/>
    <col min="3333" max="3333" width="8" bestFit="1" customWidth="1"/>
    <col min="3334" max="3334" width="26.140625" customWidth="1"/>
    <col min="3583" max="3583" width="2.85546875" customWidth="1"/>
    <col min="3584" max="3584" width="50.85546875" customWidth="1"/>
    <col min="3585" max="3585" width="7.7109375" customWidth="1"/>
    <col min="3586" max="3586" width="6.85546875" customWidth="1"/>
    <col min="3587" max="3587" width="8" bestFit="1" customWidth="1"/>
    <col min="3588" max="3588" width="12" bestFit="1" customWidth="1"/>
    <col min="3589" max="3589" width="8" bestFit="1" customWidth="1"/>
    <col min="3590" max="3590" width="26.140625" customWidth="1"/>
    <col min="3839" max="3839" width="2.85546875" customWidth="1"/>
    <col min="3840" max="3840" width="50.85546875" customWidth="1"/>
    <col min="3841" max="3841" width="7.7109375" customWidth="1"/>
    <col min="3842" max="3842" width="6.85546875" customWidth="1"/>
    <col min="3843" max="3843" width="8" bestFit="1" customWidth="1"/>
    <col min="3844" max="3844" width="12" bestFit="1" customWidth="1"/>
    <col min="3845" max="3845" width="8" bestFit="1" customWidth="1"/>
    <col min="3846" max="3846" width="26.140625" customWidth="1"/>
    <col min="4095" max="4095" width="2.85546875" customWidth="1"/>
    <col min="4096" max="4096" width="50.85546875" customWidth="1"/>
    <col min="4097" max="4097" width="7.7109375" customWidth="1"/>
    <col min="4098" max="4098" width="6.85546875" customWidth="1"/>
    <col min="4099" max="4099" width="8" bestFit="1" customWidth="1"/>
    <col min="4100" max="4100" width="12" bestFit="1" customWidth="1"/>
    <col min="4101" max="4101" width="8" bestFit="1" customWidth="1"/>
    <col min="4102" max="4102" width="26.140625" customWidth="1"/>
    <col min="4351" max="4351" width="2.85546875" customWidth="1"/>
    <col min="4352" max="4352" width="50.85546875" customWidth="1"/>
    <col min="4353" max="4353" width="7.7109375" customWidth="1"/>
    <col min="4354" max="4354" width="6.85546875" customWidth="1"/>
    <col min="4355" max="4355" width="8" bestFit="1" customWidth="1"/>
    <col min="4356" max="4356" width="12" bestFit="1" customWidth="1"/>
    <col min="4357" max="4357" width="8" bestFit="1" customWidth="1"/>
    <col min="4358" max="4358" width="26.140625" customWidth="1"/>
    <col min="4607" max="4607" width="2.85546875" customWidth="1"/>
    <col min="4608" max="4608" width="50.85546875" customWidth="1"/>
    <col min="4609" max="4609" width="7.7109375" customWidth="1"/>
    <col min="4610" max="4610" width="6.85546875" customWidth="1"/>
    <col min="4611" max="4611" width="8" bestFit="1" customWidth="1"/>
    <col min="4612" max="4612" width="12" bestFit="1" customWidth="1"/>
    <col min="4613" max="4613" width="8" bestFit="1" customWidth="1"/>
    <col min="4614" max="4614" width="26.140625" customWidth="1"/>
    <col min="4863" max="4863" width="2.85546875" customWidth="1"/>
    <col min="4864" max="4864" width="50.85546875" customWidth="1"/>
    <col min="4865" max="4865" width="7.7109375" customWidth="1"/>
    <col min="4866" max="4866" width="6.85546875" customWidth="1"/>
    <col min="4867" max="4867" width="8" bestFit="1" customWidth="1"/>
    <col min="4868" max="4868" width="12" bestFit="1" customWidth="1"/>
    <col min="4869" max="4869" width="8" bestFit="1" customWidth="1"/>
    <col min="4870" max="4870" width="26.140625" customWidth="1"/>
    <col min="5119" max="5119" width="2.85546875" customWidth="1"/>
    <col min="5120" max="5120" width="50.85546875" customWidth="1"/>
    <col min="5121" max="5121" width="7.7109375" customWidth="1"/>
    <col min="5122" max="5122" width="6.85546875" customWidth="1"/>
    <col min="5123" max="5123" width="8" bestFit="1" customWidth="1"/>
    <col min="5124" max="5124" width="12" bestFit="1" customWidth="1"/>
    <col min="5125" max="5125" width="8" bestFit="1" customWidth="1"/>
    <col min="5126" max="5126" width="26.140625" customWidth="1"/>
    <col min="5375" max="5375" width="2.85546875" customWidth="1"/>
    <col min="5376" max="5376" width="50.85546875" customWidth="1"/>
    <col min="5377" max="5377" width="7.7109375" customWidth="1"/>
    <col min="5378" max="5378" width="6.85546875" customWidth="1"/>
    <col min="5379" max="5379" width="8" bestFit="1" customWidth="1"/>
    <col min="5380" max="5380" width="12" bestFit="1" customWidth="1"/>
    <col min="5381" max="5381" width="8" bestFit="1" customWidth="1"/>
    <col min="5382" max="5382" width="26.140625" customWidth="1"/>
    <col min="5631" max="5631" width="2.85546875" customWidth="1"/>
    <col min="5632" max="5632" width="50.85546875" customWidth="1"/>
    <col min="5633" max="5633" width="7.7109375" customWidth="1"/>
    <col min="5634" max="5634" width="6.85546875" customWidth="1"/>
    <col min="5635" max="5635" width="8" bestFit="1" customWidth="1"/>
    <col min="5636" max="5636" width="12" bestFit="1" customWidth="1"/>
    <col min="5637" max="5637" width="8" bestFit="1" customWidth="1"/>
    <col min="5638" max="5638" width="26.140625" customWidth="1"/>
    <col min="5887" max="5887" width="2.85546875" customWidth="1"/>
    <col min="5888" max="5888" width="50.85546875" customWidth="1"/>
    <col min="5889" max="5889" width="7.7109375" customWidth="1"/>
    <col min="5890" max="5890" width="6.85546875" customWidth="1"/>
    <col min="5891" max="5891" width="8" bestFit="1" customWidth="1"/>
    <col min="5892" max="5892" width="12" bestFit="1" customWidth="1"/>
    <col min="5893" max="5893" width="8" bestFit="1" customWidth="1"/>
    <col min="5894" max="5894" width="26.140625" customWidth="1"/>
    <col min="6143" max="6143" width="2.85546875" customWidth="1"/>
    <col min="6144" max="6144" width="50.85546875" customWidth="1"/>
    <col min="6145" max="6145" width="7.7109375" customWidth="1"/>
    <col min="6146" max="6146" width="6.85546875" customWidth="1"/>
    <col min="6147" max="6147" width="8" bestFit="1" customWidth="1"/>
    <col min="6148" max="6148" width="12" bestFit="1" customWidth="1"/>
    <col min="6149" max="6149" width="8" bestFit="1" customWidth="1"/>
    <col min="6150" max="6150" width="26.140625" customWidth="1"/>
    <col min="6399" max="6399" width="2.85546875" customWidth="1"/>
    <col min="6400" max="6400" width="50.85546875" customWidth="1"/>
    <col min="6401" max="6401" width="7.7109375" customWidth="1"/>
    <col min="6402" max="6402" width="6.85546875" customWidth="1"/>
    <col min="6403" max="6403" width="8" bestFit="1" customWidth="1"/>
    <col min="6404" max="6404" width="12" bestFit="1" customWidth="1"/>
    <col min="6405" max="6405" width="8" bestFit="1" customWidth="1"/>
    <col min="6406" max="6406" width="26.140625" customWidth="1"/>
    <col min="6655" max="6655" width="2.85546875" customWidth="1"/>
    <col min="6656" max="6656" width="50.85546875" customWidth="1"/>
    <col min="6657" max="6657" width="7.7109375" customWidth="1"/>
    <col min="6658" max="6658" width="6.85546875" customWidth="1"/>
    <col min="6659" max="6659" width="8" bestFit="1" customWidth="1"/>
    <col min="6660" max="6660" width="12" bestFit="1" customWidth="1"/>
    <col min="6661" max="6661" width="8" bestFit="1" customWidth="1"/>
    <col min="6662" max="6662" width="26.140625" customWidth="1"/>
    <col min="6911" max="6911" width="2.85546875" customWidth="1"/>
    <col min="6912" max="6912" width="50.85546875" customWidth="1"/>
    <col min="6913" max="6913" width="7.7109375" customWidth="1"/>
    <col min="6914" max="6914" width="6.85546875" customWidth="1"/>
    <col min="6915" max="6915" width="8" bestFit="1" customWidth="1"/>
    <col min="6916" max="6916" width="12" bestFit="1" customWidth="1"/>
    <col min="6917" max="6917" width="8" bestFit="1" customWidth="1"/>
    <col min="6918" max="6918" width="26.140625" customWidth="1"/>
    <col min="7167" max="7167" width="2.85546875" customWidth="1"/>
    <col min="7168" max="7168" width="50.85546875" customWidth="1"/>
    <col min="7169" max="7169" width="7.7109375" customWidth="1"/>
    <col min="7170" max="7170" width="6.85546875" customWidth="1"/>
    <col min="7171" max="7171" width="8" bestFit="1" customWidth="1"/>
    <col min="7172" max="7172" width="12" bestFit="1" customWidth="1"/>
    <col min="7173" max="7173" width="8" bestFit="1" customWidth="1"/>
    <col min="7174" max="7174" width="26.140625" customWidth="1"/>
    <col min="7423" max="7423" width="2.85546875" customWidth="1"/>
    <col min="7424" max="7424" width="50.85546875" customWidth="1"/>
    <col min="7425" max="7425" width="7.7109375" customWidth="1"/>
    <col min="7426" max="7426" width="6.85546875" customWidth="1"/>
    <col min="7427" max="7427" width="8" bestFit="1" customWidth="1"/>
    <col min="7428" max="7428" width="12" bestFit="1" customWidth="1"/>
    <col min="7429" max="7429" width="8" bestFit="1" customWidth="1"/>
    <col min="7430" max="7430" width="26.140625" customWidth="1"/>
    <col min="7679" max="7679" width="2.85546875" customWidth="1"/>
    <col min="7680" max="7680" width="50.85546875" customWidth="1"/>
    <col min="7681" max="7681" width="7.7109375" customWidth="1"/>
    <col min="7682" max="7682" width="6.85546875" customWidth="1"/>
    <col min="7683" max="7683" width="8" bestFit="1" customWidth="1"/>
    <col min="7684" max="7684" width="12" bestFit="1" customWidth="1"/>
    <col min="7685" max="7685" width="8" bestFit="1" customWidth="1"/>
    <col min="7686" max="7686" width="26.140625" customWidth="1"/>
    <col min="7935" max="7935" width="2.85546875" customWidth="1"/>
    <col min="7936" max="7936" width="50.85546875" customWidth="1"/>
    <col min="7937" max="7937" width="7.7109375" customWidth="1"/>
    <col min="7938" max="7938" width="6.85546875" customWidth="1"/>
    <col min="7939" max="7939" width="8" bestFit="1" customWidth="1"/>
    <col min="7940" max="7940" width="12" bestFit="1" customWidth="1"/>
    <col min="7941" max="7941" width="8" bestFit="1" customWidth="1"/>
    <col min="7942" max="7942" width="26.140625" customWidth="1"/>
    <col min="8191" max="8191" width="2.85546875" customWidth="1"/>
    <col min="8192" max="8192" width="50.85546875" customWidth="1"/>
    <col min="8193" max="8193" width="7.7109375" customWidth="1"/>
    <col min="8194" max="8194" width="6.85546875" customWidth="1"/>
    <col min="8195" max="8195" width="8" bestFit="1" customWidth="1"/>
    <col min="8196" max="8196" width="12" bestFit="1" customWidth="1"/>
    <col min="8197" max="8197" width="8" bestFit="1" customWidth="1"/>
    <col min="8198" max="8198" width="26.140625" customWidth="1"/>
    <col min="8447" max="8447" width="2.85546875" customWidth="1"/>
    <col min="8448" max="8448" width="50.85546875" customWidth="1"/>
    <col min="8449" max="8449" width="7.7109375" customWidth="1"/>
    <col min="8450" max="8450" width="6.85546875" customWidth="1"/>
    <col min="8451" max="8451" width="8" bestFit="1" customWidth="1"/>
    <col min="8452" max="8452" width="12" bestFit="1" customWidth="1"/>
    <col min="8453" max="8453" width="8" bestFit="1" customWidth="1"/>
    <col min="8454" max="8454" width="26.140625" customWidth="1"/>
    <col min="8703" max="8703" width="2.85546875" customWidth="1"/>
    <col min="8704" max="8704" width="50.85546875" customWidth="1"/>
    <col min="8705" max="8705" width="7.7109375" customWidth="1"/>
    <col min="8706" max="8706" width="6.85546875" customWidth="1"/>
    <col min="8707" max="8707" width="8" bestFit="1" customWidth="1"/>
    <col min="8708" max="8708" width="12" bestFit="1" customWidth="1"/>
    <col min="8709" max="8709" width="8" bestFit="1" customWidth="1"/>
    <col min="8710" max="8710" width="26.140625" customWidth="1"/>
    <col min="8959" max="8959" width="2.85546875" customWidth="1"/>
    <col min="8960" max="8960" width="50.85546875" customWidth="1"/>
    <col min="8961" max="8961" width="7.7109375" customWidth="1"/>
    <col min="8962" max="8962" width="6.85546875" customWidth="1"/>
    <col min="8963" max="8963" width="8" bestFit="1" customWidth="1"/>
    <col min="8964" max="8964" width="12" bestFit="1" customWidth="1"/>
    <col min="8965" max="8965" width="8" bestFit="1" customWidth="1"/>
    <col min="8966" max="8966" width="26.140625" customWidth="1"/>
    <col min="9215" max="9215" width="2.85546875" customWidth="1"/>
    <col min="9216" max="9216" width="50.85546875" customWidth="1"/>
    <col min="9217" max="9217" width="7.7109375" customWidth="1"/>
    <col min="9218" max="9218" width="6.85546875" customWidth="1"/>
    <col min="9219" max="9219" width="8" bestFit="1" customWidth="1"/>
    <col min="9220" max="9220" width="12" bestFit="1" customWidth="1"/>
    <col min="9221" max="9221" width="8" bestFit="1" customWidth="1"/>
    <col min="9222" max="9222" width="26.140625" customWidth="1"/>
    <col min="9471" max="9471" width="2.85546875" customWidth="1"/>
    <col min="9472" max="9472" width="50.85546875" customWidth="1"/>
    <col min="9473" max="9473" width="7.7109375" customWidth="1"/>
    <col min="9474" max="9474" width="6.85546875" customWidth="1"/>
    <col min="9475" max="9475" width="8" bestFit="1" customWidth="1"/>
    <col min="9476" max="9476" width="12" bestFit="1" customWidth="1"/>
    <col min="9477" max="9477" width="8" bestFit="1" customWidth="1"/>
    <col min="9478" max="9478" width="26.140625" customWidth="1"/>
    <col min="9727" max="9727" width="2.85546875" customWidth="1"/>
    <col min="9728" max="9728" width="50.85546875" customWidth="1"/>
    <col min="9729" max="9729" width="7.7109375" customWidth="1"/>
    <col min="9730" max="9730" width="6.85546875" customWidth="1"/>
    <col min="9731" max="9731" width="8" bestFit="1" customWidth="1"/>
    <col min="9732" max="9732" width="12" bestFit="1" customWidth="1"/>
    <col min="9733" max="9733" width="8" bestFit="1" customWidth="1"/>
    <col min="9734" max="9734" width="26.140625" customWidth="1"/>
    <col min="9983" max="9983" width="2.85546875" customWidth="1"/>
    <col min="9984" max="9984" width="50.85546875" customWidth="1"/>
    <col min="9985" max="9985" width="7.7109375" customWidth="1"/>
    <col min="9986" max="9986" width="6.85546875" customWidth="1"/>
    <col min="9987" max="9987" width="8" bestFit="1" customWidth="1"/>
    <col min="9988" max="9988" width="12" bestFit="1" customWidth="1"/>
    <col min="9989" max="9989" width="8" bestFit="1" customWidth="1"/>
    <col min="9990" max="9990" width="26.140625" customWidth="1"/>
    <col min="10239" max="10239" width="2.85546875" customWidth="1"/>
    <col min="10240" max="10240" width="50.85546875" customWidth="1"/>
    <col min="10241" max="10241" width="7.7109375" customWidth="1"/>
    <col min="10242" max="10242" width="6.85546875" customWidth="1"/>
    <col min="10243" max="10243" width="8" bestFit="1" customWidth="1"/>
    <col min="10244" max="10244" width="12" bestFit="1" customWidth="1"/>
    <col min="10245" max="10245" width="8" bestFit="1" customWidth="1"/>
    <col min="10246" max="10246" width="26.140625" customWidth="1"/>
    <col min="10495" max="10495" width="2.85546875" customWidth="1"/>
    <col min="10496" max="10496" width="50.85546875" customWidth="1"/>
    <col min="10497" max="10497" width="7.7109375" customWidth="1"/>
    <col min="10498" max="10498" width="6.85546875" customWidth="1"/>
    <col min="10499" max="10499" width="8" bestFit="1" customWidth="1"/>
    <col min="10500" max="10500" width="12" bestFit="1" customWidth="1"/>
    <col min="10501" max="10501" width="8" bestFit="1" customWidth="1"/>
    <col min="10502" max="10502" width="26.140625" customWidth="1"/>
    <col min="10751" max="10751" width="2.85546875" customWidth="1"/>
    <col min="10752" max="10752" width="50.85546875" customWidth="1"/>
    <col min="10753" max="10753" width="7.7109375" customWidth="1"/>
    <col min="10754" max="10754" width="6.85546875" customWidth="1"/>
    <col min="10755" max="10755" width="8" bestFit="1" customWidth="1"/>
    <col min="10756" max="10756" width="12" bestFit="1" customWidth="1"/>
    <col min="10757" max="10757" width="8" bestFit="1" customWidth="1"/>
    <col min="10758" max="10758" width="26.140625" customWidth="1"/>
    <col min="11007" max="11007" width="2.85546875" customWidth="1"/>
    <col min="11008" max="11008" width="50.85546875" customWidth="1"/>
    <col min="11009" max="11009" width="7.7109375" customWidth="1"/>
    <col min="11010" max="11010" width="6.85546875" customWidth="1"/>
    <col min="11011" max="11011" width="8" bestFit="1" customWidth="1"/>
    <col min="11012" max="11012" width="12" bestFit="1" customWidth="1"/>
    <col min="11013" max="11013" width="8" bestFit="1" customWidth="1"/>
    <col min="11014" max="11014" width="26.140625" customWidth="1"/>
    <col min="11263" max="11263" width="2.85546875" customWidth="1"/>
    <col min="11264" max="11264" width="50.85546875" customWidth="1"/>
    <col min="11265" max="11265" width="7.7109375" customWidth="1"/>
    <col min="11266" max="11266" width="6.85546875" customWidth="1"/>
    <col min="11267" max="11267" width="8" bestFit="1" customWidth="1"/>
    <col min="11268" max="11268" width="12" bestFit="1" customWidth="1"/>
    <col min="11269" max="11269" width="8" bestFit="1" customWidth="1"/>
    <col min="11270" max="11270" width="26.140625" customWidth="1"/>
    <col min="11519" max="11519" width="2.85546875" customWidth="1"/>
    <col min="11520" max="11520" width="50.85546875" customWidth="1"/>
    <col min="11521" max="11521" width="7.7109375" customWidth="1"/>
    <col min="11522" max="11522" width="6.85546875" customWidth="1"/>
    <col min="11523" max="11523" width="8" bestFit="1" customWidth="1"/>
    <col min="11524" max="11524" width="12" bestFit="1" customWidth="1"/>
    <col min="11525" max="11525" width="8" bestFit="1" customWidth="1"/>
    <col min="11526" max="11526" width="26.140625" customWidth="1"/>
    <col min="11775" max="11775" width="2.85546875" customWidth="1"/>
    <col min="11776" max="11776" width="50.85546875" customWidth="1"/>
    <col min="11777" max="11777" width="7.7109375" customWidth="1"/>
    <col min="11778" max="11778" width="6.85546875" customWidth="1"/>
    <col min="11779" max="11779" width="8" bestFit="1" customWidth="1"/>
    <col min="11780" max="11780" width="12" bestFit="1" customWidth="1"/>
    <col min="11781" max="11781" width="8" bestFit="1" customWidth="1"/>
    <col min="11782" max="11782" width="26.140625" customWidth="1"/>
    <col min="12031" max="12031" width="2.85546875" customWidth="1"/>
    <col min="12032" max="12032" width="50.85546875" customWidth="1"/>
    <col min="12033" max="12033" width="7.7109375" customWidth="1"/>
    <col min="12034" max="12034" width="6.85546875" customWidth="1"/>
    <col min="12035" max="12035" width="8" bestFit="1" customWidth="1"/>
    <col min="12036" max="12036" width="12" bestFit="1" customWidth="1"/>
    <col min="12037" max="12037" width="8" bestFit="1" customWidth="1"/>
    <col min="12038" max="12038" width="26.140625" customWidth="1"/>
    <col min="12287" max="12287" width="2.85546875" customWidth="1"/>
    <col min="12288" max="12288" width="50.85546875" customWidth="1"/>
    <col min="12289" max="12289" width="7.7109375" customWidth="1"/>
    <col min="12290" max="12290" width="6.85546875" customWidth="1"/>
    <col min="12291" max="12291" width="8" bestFit="1" customWidth="1"/>
    <col min="12292" max="12292" width="12" bestFit="1" customWidth="1"/>
    <col min="12293" max="12293" width="8" bestFit="1" customWidth="1"/>
    <col min="12294" max="12294" width="26.140625" customWidth="1"/>
    <col min="12543" max="12543" width="2.85546875" customWidth="1"/>
    <col min="12544" max="12544" width="50.85546875" customWidth="1"/>
    <col min="12545" max="12545" width="7.7109375" customWidth="1"/>
    <col min="12546" max="12546" width="6.85546875" customWidth="1"/>
    <col min="12547" max="12547" width="8" bestFit="1" customWidth="1"/>
    <col min="12548" max="12548" width="12" bestFit="1" customWidth="1"/>
    <col min="12549" max="12549" width="8" bestFit="1" customWidth="1"/>
    <col min="12550" max="12550" width="26.140625" customWidth="1"/>
    <col min="12799" max="12799" width="2.85546875" customWidth="1"/>
    <col min="12800" max="12800" width="50.85546875" customWidth="1"/>
    <col min="12801" max="12801" width="7.7109375" customWidth="1"/>
    <col min="12802" max="12802" width="6.85546875" customWidth="1"/>
    <col min="12803" max="12803" width="8" bestFit="1" customWidth="1"/>
    <col min="12804" max="12804" width="12" bestFit="1" customWidth="1"/>
    <col min="12805" max="12805" width="8" bestFit="1" customWidth="1"/>
    <col min="12806" max="12806" width="26.140625" customWidth="1"/>
    <col min="13055" max="13055" width="2.85546875" customWidth="1"/>
    <col min="13056" max="13056" width="50.85546875" customWidth="1"/>
    <col min="13057" max="13057" width="7.7109375" customWidth="1"/>
    <col min="13058" max="13058" width="6.85546875" customWidth="1"/>
    <col min="13059" max="13059" width="8" bestFit="1" customWidth="1"/>
    <col min="13060" max="13060" width="12" bestFit="1" customWidth="1"/>
    <col min="13061" max="13061" width="8" bestFit="1" customWidth="1"/>
    <col min="13062" max="13062" width="26.140625" customWidth="1"/>
    <col min="13311" max="13311" width="2.85546875" customWidth="1"/>
    <col min="13312" max="13312" width="50.85546875" customWidth="1"/>
    <col min="13313" max="13313" width="7.7109375" customWidth="1"/>
    <col min="13314" max="13314" width="6.85546875" customWidth="1"/>
    <col min="13315" max="13315" width="8" bestFit="1" customWidth="1"/>
    <col min="13316" max="13316" width="12" bestFit="1" customWidth="1"/>
    <col min="13317" max="13317" width="8" bestFit="1" customWidth="1"/>
    <col min="13318" max="13318" width="26.140625" customWidth="1"/>
    <col min="13567" max="13567" width="2.85546875" customWidth="1"/>
    <col min="13568" max="13568" width="50.85546875" customWidth="1"/>
    <col min="13569" max="13569" width="7.7109375" customWidth="1"/>
    <col min="13570" max="13570" width="6.85546875" customWidth="1"/>
    <col min="13571" max="13571" width="8" bestFit="1" customWidth="1"/>
    <col min="13572" max="13572" width="12" bestFit="1" customWidth="1"/>
    <col min="13573" max="13573" width="8" bestFit="1" customWidth="1"/>
    <col min="13574" max="13574" width="26.140625" customWidth="1"/>
    <col min="13823" max="13823" width="2.85546875" customWidth="1"/>
    <col min="13824" max="13824" width="50.85546875" customWidth="1"/>
    <col min="13825" max="13825" width="7.7109375" customWidth="1"/>
    <col min="13826" max="13826" width="6.85546875" customWidth="1"/>
    <col min="13827" max="13827" width="8" bestFit="1" customWidth="1"/>
    <col min="13828" max="13828" width="12" bestFit="1" customWidth="1"/>
    <col min="13829" max="13829" width="8" bestFit="1" customWidth="1"/>
    <col min="13830" max="13830" width="26.140625" customWidth="1"/>
    <col min="14079" max="14079" width="2.85546875" customWidth="1"/>
    <col min="14080" max="14080" width="50.85546875" customWidth="1"/>
    <col min="14081" max="14081" width="7.7109375" customWidth="1"/>
    <col min="14082" max="14082" width="6.85546875" customWidth="1"/>
    <col min="14083" max="14083" width="8" bestFit="1" customWidth="1"/>
    <col min="14084" max="14084" width="12" bestFit="1" customWidth="1"/>
    <col min="14085" max="14085" width="8" bestFit="1" customWidth="1"/>
    <col min="14086" max="14086" width="26.140625" customWidth="1"/>
    <col min="14335" max="14335" width="2.85546875" customWidth="1"/>
    <col min="14336" max="14336" width="50.85546875" customWidth="1"/>
    <col min="14337" max="14337" width="7.7109375" customWidth="1"/>
    <col min="14338" max="14338" width="6.85546875" customWidth="1"/>
    <col min="14339" max="14339" width="8" bestFit="1" customWidth="1"/>
    <col min="14340" max="14340" width="12" bestFit="1" customWidth="1"/>
    <col min="14341" max="14341" width="8" bestFit="1" customWidth="1"/>
    <col min="14342" max="14342" width="26.140625" customWidth="1"/>
    <col min="14591" max="14591" width="2.85546875" customWidth="1"/>
    <col min="14592" max="14592" width="50.85546875" customWidth="1"/>
    <col min="14593" max="14593" width="7.7109375" customWidth="1"/>
    <col min="14594" max="14594" width="6.85546875" customWidth="1"/>
    <col min="14595" max="14595" width="8" bestFit="1" customWidth="1"/>
    <col min="14596" max="14596" width="12" bestFit="1" customWidth="1"/>
    <col min="14597" max="14597" width="8" bestFit="1" customWidth="1"/>
    <col min="14598" max="14598" width="26.140625" customWidth="1"/>
    <col min="14847" max="14847" width="2.85546875" customWidth="1"/>
    <col min="14848" max="14848" width="50.85546875" customWidth="1"/>
    <col min="14849" max="14849" width="7.7109375" customWidth="1"/>
    <col min="14850" max="14850" width="6.85546875" customWidth="1"/>
    <col min="14851" max="14851" width="8" bestFit="1" customWidth="1"/>
    <col min="14852" max="14852" width="12" bestFit="1" customWidth="1"/>
    <col min="14853" max="14853" width="8" bestFit="1" customWidth="1"/>
    <col min="14854" max="14854" width="26.140625" customWidth="1"/>
    <col min="15103" max="15103" width="2.85546875" customWidth="1"/>
    <col min="15104" max="15104" width="50.85546875" customWidth="1"/>
    <col min="15105" max="15105" width="7.7109375" customWidth="1"/>
    <col min="15106" max="15106" width="6.85546875" customWidth="1"/>
    <col min="15107" max="15107" width="8" bestFit="1" customWidth="1"/>
    <col min="15108" max="15108" width="12" bestFit="1" customWidth="1"/>
    <col min="15109" max="15109" width="8" bestFit="1" customWidth="1"/>
    <col min="15110" max="15110" width="26.140625" customWidth="1"/>
    <col min="15359" max="15359" width="2.85546875" customWidth="1"/>
    <col min="15360" max="15360" width="50.85546875" customWidth="1"/>
    <col min="15361" max="15361" width="7.7109375" customWidth="1"/>
    <col min="15362" max="15362" width="6.85546875" customWidth="1"/>
    <col min="15363" max="15363" width="8" bestFit="1" customWidth="1"/>
    <col min="15364" max="15364" width="12" bestFit="1" customWidth="1"/>
    <col min="15365" max="15365" width="8" bestFit="1" customWidth="1"/>
    <col min="15366" max="15366" width="26.140625" customWidth="1"/>
    <col min="15615" max="15615" width="2.85546875" customWidth="1"/>
    <col min="15616" max="15616" width="50.85546875" customWidth="1"/>
    <col min="15617" max="15617" width="7.7109375" customWidth="1"/>
    <col min="15618" max="15618" width="6.85546875" customWidth="1"/>
    <col min="15619" max="15619" width="8" bestFit="1" customWidth="1"/>
    <col min="15620" max="15620" width="12" bestFit="1" customWidth="1"/>
    <col min="15621" max="15621" width="8" bestFit="1" customWidth="1"/>
    <col min="15622" max="15622" width="26.140625" customWidth="1"/>
    <col min="15871" max="15871" width="2.85546875" customWidth="1"/>
    <col min="15872" max="15872" width="50.85546875" customWidth="1"/>
    <col min="15873" max="15873" width="7.7109375" customWidth="1"/>
    <col min="15874" max="15874" width="6.85546875" customWidth="1"/>
    <col min="15875" max="15875" width="8" bestFit="1" customWidth="1"/>
    <col min="15876" max="15876" width="12" bestFit="1" customWidth="1"/>
    <col min="15877" max="15877" width="8" bestFit="1" customWidth="1"/>
    <col min="15878" max="15878" width="26.140625" customWidth="1"/>
    <col min="16127" max="16127" width="2.85546875" customWidth="1"/>
    <col min="16128" max="16128" width="50.85546875" customWidth="1"/>
    <col min="16129" max="16129" width="7.7109375" customWidth="1"/>
    <col min="16130" max="16130" width="6.85546875" customWidth="1"/>
    <col min="16131" max="16131" width="8" bestFit="1" customWidth="1"/>
    <col min="16132" max="16132" width="12" bestFit="1" customWidth="1"/>
    <col min="16133" max="16133" width="8" bestFit="1" customWidth="1"/>
    <col min="16134" max="16134" width="26.140625" customWidth="1"/>
  </cols>
  <sheetData>
    <row r="1" spans="1:8" ht="15" customHeight="1" x14ac:dyDescent="0.25">
      <c r="A1" s="213" t="s">
        <v>24</v>
      </c>
      <c r="B1" s="213"/>
      <c r="C1" s="213"/>
      <c r="D1" s="213"/>
      <c r="E1" s="213"/>
    </row>
    <row r="2" spans="1:8" ht="15.75" x14ac:dyDescent="0.25">
      <c r="A2" s="213" t="s">
        <v>253</v>
      </c>
      <c r="B2" s="213"/>
      <c r="C2" s="213"/>
      <c r="D2" s="213"/>
      <c r="E2" s="213"/>
    </row>
    <row r="3" spans="1:8" ht="15.75" x14ac:dyDescent="0.25">
      <c r="A3" s="213" t="s">
        <v>276</v>
      </c>
      <c r="B3" s="213"/>
      <c r="C3" s="213"/>
      <c r="D3" s="213"/>
      <c r="E3" s="213"/>
    </row>
    <row r="4" spans="1:8" x14ac:dyDescent="0.25">
      <c r="A4" s="223" t="s">
        <v>281</v>
      </c>
      <c r="B4" s="223"/>
      <c r="C4" s="223"/>
      <c r="D4" s="223"/>
      <c r="E4" s="223"/>
    </row>
    <row r="5" spans="1:8" ht="15.75" x14ac:dyDescent="0.25">
      <c r="B5" s="213"/>
      <c r="C5" s="213"/>
      <c r="D5" s="213"/>
      <c r="E5" s="213"/>
    </row>
    <row r="6" spans="1:8" ht="15.75" x14ac:dyDescent="0.25">
      <c r="B6" s="11"/>
      <c r="C6" s="12"/>
      <c r="D6" s="12"/>
      <c r="E6" s="12"/>
    </row>
    <row r="7" spans="1:8" ht="15.75" x14ac:dyDescent="0.25">
      <c r="B7" s="214" t="s">
        <v>25</v>
      </c>
      <c r="C7" s="214"/>
      <c r="D7" s="214"/>
      <c r="E7" s="214"/>
    </row>
    <row r="8" spans="1:8" x14ac:dyDescent="0.25">
      <c r="A8" s="219" t="s">
        <v>26</v>
      </c>
      <c r="B8" s="219"/>
      <c r="C8" s="219"/>
      <c r="D8" s="219"/>
      <c r="E8" s="219"/>
    </row>
    <row r="9" spans="1:8" x14ac:dyDescent="0.25">
      <c r="A9" s="219"/>
      <c r="B9" s="219"/>
      <c r="C9" s="219"/>
      <c r="D9" s="219"/>
      <c r="E9" s="219"/>
    </row>
    <row r="10" spans="1:8" ht="15.75" x14ac:dyDescent="0.25">
      <c r="A10" s="13"/>
      <c r="B10" s="220" t="s">
        <v>27</v>
      </c>
      <c r="C10" s="220"/>
      <c r="D10" s="220"/>
      <c r="E10" s="220"/>
    </row>
    <row r="11" spans="1:8" x14ac:dyDescent="0.25">
      <c r="A11" s="221"/>
      <c r="B11" s="222" t="s">
        <v>28</v>
      </c>
      <c r="C11" s="222" t="s">
        <v>29</v>
      </c>
      <c r="D11" s="222" t="s">
        <v>30</v>
      </c>
      <c r="E11" s="222" t="s">
        <v>247</v>
      </c>
      <c r="F11" s="217" t="s">
        <v>252</v>
      </c>
      <c r="G11" s="217" t="s">
        <v>274</v>
      </c>
    </row>
    <row r="12" spans="1:8" x14ac:dyDescent="0.25">
      <c r="A12" s="221"/>
      <c r="B12" s="222"/>
      <c r="C12" s="222"/>
      <c r="D12" s="222"/>
      <c r="E12" s="222"/>
      <c r="F12" s="218"/>
      <c r="G12" s="218"/>
    </row>
    <row r="13" spans="1:8" ht="15.75" x14ac:dyDescent="0.25">
      <c r="A13" s="13"/>
      <c r="B13" s="14">
        <v>1</v>
      </c>
      <c r="C13" s="14">
        <v>2</v>
      </c>
      <c r="D13" s="14">
        <v>3</v>
      </c>
      <c r="E13" s="14"/>
      <c r="F13" s="129"/>
      <c r="G13" s="129"/>
    </row>
    <row r="14" spans="1:8" ht="15.75" x14ac:dyDescent="0.25">
      <c r="A14" s="13"/>
      <c r="B14" s="15" t="s">
        <v>31</v>
      </c>
      <c r="C14" s="16"/>
      <c r="D14" s="16"/>
      <c r="E14" s="174">
        <f>E15+E19+E21+E23</f>
        <v>1862322</v>
      </c>
      <c r="F14" s="174">
        <f>F15+F19+F21+F23</f>
        <v>1557242</v>
      </c>
      <c r="G14" s="174">
        <f>G15+G19+G21+G23</f>
        <v>1562242</v>
      </c>
      <c r="H14" s="10"/>
    </row>
    <row r="15" spans="1:8" ht="15.75" x14ac:dyDescent="0.25">
      <c r="A15" s="13"/>
      <c r="B15" s="17" t="s">
        <v>32</v>
      </c>
      <c r="C15" s="16" t="s">
        <v>33</v>
      </c>
      <c r="D15" s="16" t="s">
        <v>34</v>
      </c>
      <c r="E15" s="174">
        <f>E16+E17+E18</f>
        <v>1464458</v>
      </c>
      <c r="F15" s="174">
        <f t="shared" ref="F15:G15" si="0">F16+F17+F18</f>
        <v>1204751</v>
      </c>
      <c r="G15" s="174">
        <f t="shared" si="0"/>
        <v>1204751</v>
      </c>
    </row>
    <row r="16" spans="1:8" ht="15.75" x14ac:dyDescent="0.25">
      <c r="A16" s="13"/>
      <c r="B16" s="18" t="s">
        <v>35</v>
      </c>
      <c r="C16" s="16" t="s">
        <v>33</v>
      </c>
      <c r="D16" s="19" t="s">
        <v>36</v>
      </c>
      <c r="E16" s="175">
        <v>1190066</v>
      </c>
      <c r="F16" s="175">
        <v>985238</v>
      </c>
      <c r="G16" s="176">
        <f>F16</f>
        <v>985238</v>
      </c>
    </row>
    <row r="17" spans="1:7" ht="15.75" x14ac:dyDescent="0.25">
      <c r="A17" s="13"/>
      <c r="B17" s="20" t="s">
        <v>37</v>
      </c>
      <c r="C17" s="16" t="s">
        <v>33</v>
      </c>
      <c r="D17" s="19" t="s">
        <v>38</v>
      </c>
      <c r="E17" s="175">
        <v>274392</v>
      </c>
      <c r="F17" s="175">
        <v>219513</v>
      </c>
      <c r="G17" s="176">
        <f>F17</f>
        <v>219513</v>
      </c>
    </row>
    <row r="18" spans="1:7" ht="15.75" x14ac:dyDescent="0.25">
      <c r="A18" s="13"/>
      <c r="B18" s="18" t="s">
        <v>39</v>
      </c>
      <c r="C18" s="16" t="s">
        <v>33</v>
      </c>
      <c r="D18" s="19" t="s">
        <v>40</v>
      </c>
      <c r="E18" s="175">
        <f>'[1]Приложение 4'!G18</f>
        <v>0</v>
      </c>
      <c r="F18" s="175"/>
      <c r="G18" s="176">
        <f t="shared" ref="G18:G26" si="1">F18*66.94%</f>
        <v>0</v>
      </c>
    </row>
    <row r="19" spans="1:7" ht="15.75" x14ac:dyDescent="0.25">
      <c r="A19" s="13"/>
      <c r="B19" s="17" t="s">
        <v>41</v>
      </c>
      <c r="C19" s="16" t="s">
        <v>42</v>
      </c>
      <c r="D19" s="16" t="s">
        <v>34</v>
      </c>
      <c r="E19" s="174">
        <f>E20</f>
        <v>136000</v>
      </c>
      <c r="F19" s="174">
        <f>F20</f>
        <v>143000</v>
      </c>
      <c r="G19" s="174">
        <f>G20</f>
        <v>148000</v>
      </c>
    </row>
    <row r="20" spans="1:7" ht="31.5" x14ac:dyDescent="0.25">
      <c r="A20" s="13"/>
      <c r="B20" s="18" t="s">
        <v>43</v>
      </c>
      <c r="C20" s="19" t="s">
        <v>42</v>
      </c>
      <c r="D20" s="19" t="s">
        <v>44</v>
      </c>
      <c r="E20" s="175">
        <v>136000</v>
      </c>
      <c r="F20" s="175">
        <v>143000</v>
      </c>
      <c r="G20" s="176">
        <v>148000</v>
      </c>
    </row>
    <row r="21" spans="1:7" ht="15.75" x14ac:dyDescent="0.25">
      <c r="A21" s="13"/>
      <c r="B21" s="21" t="s">
        <v>45</v>
      </c>
      <c r="C21" s="16" t="s">
        <v>46</v>
      </c>
      <c r="D21" s="16"/>
      <c r="E21" s="174">
        <f>E22</f>
        <v>261864</v>
      </c>
      <c r="F21" s="174">
        <f>F22</f>
        <v>209491</v>
      </c>
      <c r="G21" s="174">
        <f>G22</f>
        <v>209491</v>
      </c>
    </row>
    <row r="22" spans="1:7" ht="15.75" x14ac:dyDescent="0.25">
      <c r="A22" s="13"/>
      <c r="B22" s="18" t="s">
        <v>47</v>
      </c>
      <c r="C22" s="19" t="s">
        <v>46</v>
      </c>
      <c r="D22" s="19" t="s">
        <v>44</v>
      </c>
      <c r="E22" s="178">
        <v>261864</v>
      </c>
      <c r="F22" s="174">
        <v>209491</v>
      </c>
      <c r="G22" s="176">
        <f>F22</f>
        <v>209491</v>
      </c>
    </row>
    <row r="23" spans="1:7" ht="15.75" x14ac:dyDescent="0.25">
      <c r="A23" s="13"/>
      <c r="B23" s="21" t="s">
        <v>48</v>
      </c>
      <c r="C23" s="16" t="s">
        <v>49</v>
      </c>
      <c r="D23" s="16"/>
      <c r="E23" s="174"/>
      <c r="F23" s="174"/>
      <c r="G23" s="174"/>
    </row>
    <row r="24" spans="1:7" ht="15.75" x14ac:dyDescent="0.25">
      <c r="A24" s="13"/>
      <c r="B24" s="18" t="s">
        <v>50</v>
      </c>
      <c r="C24" s="19" t="s">
        <v>49</v>
      </c>
      <c r="D24" s="19" t="s">
        <v>33</v>
      </c>
      <c r="E24" s="175"/>
      <c r="F24" s="175"/>
      <c r="G24" s="176"/>
    </row>
    <row r="25" spans="1:7" ht="15.75" x14ac:dyDescent="0.25">
      <c r="A25" s="13"/>
      <c r="B25" s="21" t="s">
        <v>51</v>
      </c>
      <c r="C25" s="16" t="s">
        <v>40</v>
      </c>
      <c r="D25" s="16"/>
      <c r="E25" s="174">
        <f>'[1]Приложение 4'!G35</f>
        <v>0</v>
      </c>
      <c r="F25" s="174"/>
      <c r="G25" s="176">
        <f t="shared" si="1"/>
        <v>0</v>
      </c>
    </row>
    <row r="26" spans="1:7" ht="15.75" x14ac:dyDescent="0.25">
      <c r="A26" s="13"/>
      <c r="B26" s="18" t="s">
        <v>52</v>
      </c>
      <c r="C26" s="19" t="s">
        <v>40</v>
      </c>
      <c r="D26" s="19" t="s">
        <v>42</v>
      </c>
      <c r="E26" s="175">
        <f>'[1]Приложение 4'!G36</f>
        <v>0</v>
      </c>
      <c r="F26" s="175"/>
      <c r="G26" s="176">
        <f t="shared" si="1"/>
        <v>0</v>
      </c>
    </row>
    <row r="27" spans="1:7" ht="15.75" x14ac:dyDescent="0.25">
      <c r="B27" s="11"/>
      <c r="C27" s="12"/>
      <c r="D27" s="12"/>
      <c r="E27" s="12"/>
    </row>
    <row r="28" spans="1:7" x14ac:dyDescent="0.25">
      <c r="F28" s="10"/>
    </row>
    <row r="57" ht="15" customHeight="1" x14ac:dyDescent="0.25"/>
    <row r="58" ht="15" customHeight="1" x14ac:dyDescent="0.25"/>
    <row r="60" ht="15" customHeight="1" x14ac:dyDescent="0.25"/>
    <row r="61" ht="15" customHeight="1" x14ac:dyDescent="0.25"/>
    <row r="76" hidden="1" x14ac:dyDescent="0.25"/>
    <row r="77" hidden="1" x14ac:dyDescent="0.25"/>
    <row r="78" hidden="1" x14ac:dyDescent="0.25"/>
  </sheetData>
  <mergeCells count="15">
    <mergeCell ref="B7:E7"/>
    <mergeCell ref="A1:E1"/>
    <mergeCell ref="A2:E2"/>
    <mergeCell ref="A3:E3"/>
    <mergeCell ref="A4:E4"/>
    <mergeCell ref="B5:E5"/>
    <mergeCell ref="F11:F12"/>
    <mergeCell ref="G11:G12"/>
    <mergeCell ref="A8:E9"/>
    <mergeCell ref="B10:E10"/>
    <mergeCell ref="A11:A12"/>
    <mergeCell ref="B11:B12"/>
    <mergeCell ref="C11:C12"/>
    <mergeCell ref="D11:D12"/>
    <mergeCell ref="E11:E12"/>
  </mergeCells>
  <pageMargins left="0.43307086614173229" right="0.1968503937007874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opLeftCell="A10" workbookViewId="0">
      <selection activeCell="G22" sqref="G22:I22"/>
    </sheetView>
  </sheetViews>
  <sheetFormatPr defaultRowHeight="15" x14ac:dyDescent="0.25"/>
  <cols>
    <col min="1" max="1" width="34.42578125" customWidth="1"/>
    <col min="2" max="2" width="4" bestFit="1" customWidth="1"/>
    <col min="3" max="3" width="3" bestFit="1" customWidth="1"/>
    <col min="4" max="4" width="3.5703125" bestFit="1" customWidth="1"/>
    <col min="5" max="5" width="11" customWidth="1"/>
    <col min="6" max="6" width="5.85546875" hidden="1" customWidth="1"/>
    <col min="7" max="7" width="10.5703125" bestFit="1" customWidth="1"/>
    <col min="8" max="8" width="11.28515625" customWidth="1"/>
    <col min="9" max="9" width="12.42578125" customWidth="1"/>
    <col min="255" max="255" width="38.140625" customWidth="1"/>
    <col min="256" max="256" width="6" customWidth="1"/>
    <col min="257" max="257" width="5.85546875" customWidth="1"/>
    <col min="258" max="258" width="5.42578125" customWidth="1"/>
    <col min="259" max="259" width="9" customWidth="1"/>
    <col min="260" max="260" width="0" hidden="1" customWidth="1"/>
    <col min="261" max="263" width="8" bestFit="1" customWidth="1"/>
    <col min="511" max="511" width="38.140625" customWidth="1"/>
    <col min="512" max="512" width="6" customWidth="1"/>
    <col min="513" max="513" width="5.85546875" customWidth="1"/>
    <col min="514" max="514" width="5.42578125" customWidth="1"/>
    <col min="515" max="515" width="9" customWidth="1"/>
    <col min="516" max="516" width="0" hidden="1" customWidth="1"/>
    <col min="517" max="519" width="8" bestFit="1" customWidth="1"/>
    <col min="767" max="767" width="38.140625" customWidth="1"/>
    <col min="768" max="768" width="6" customWidth="1"/>
    <col min="769" max="769" width="5.85546875" customWidth="1"/>
    <col min="770" max="770" width="5.42578125" customWidth="1"/>
    <col min="771" max="771" width="9" customWidth="1"/>
    <col min="772" max="772" width="0" hidden="1" customWidth="1"/>
    <col min="773" max="775" width="8" bestFit="1" customWidth="1"/>
    <col min="1023" max="1023" width="38.140625" customWidth="1"/>
    <col min="1024" max="1024" width="6" customWidth="1"/>
    <col min="1025" max="1025" width="5.85546875" customWidth="1"/>
    <col min="1026" max="1026" width="5.42578125" customWidth="1"/>
    <col min="1027" max="1027" width="9" customWidth="1"/>
    <col min="1028" max="1028" width="0" hidden="1" customWidth="1"/>
    <col min="1029" max="1031" width="8" bestFit="1" customWidth="1"/>
    <col min="1279" max="1279" width="38.140625" customWidth="1"/>
    <col min="1280" max="1280" width="6" customWidth="1"/>
    <col min="1281" max="1281" width="5.85546875" customWidth="1"/>
    <col min="1282" max="1282" width="5.42578125" customWidth="1"/>
    <col min="1283" max="1283" width="9" customWidth="1"/>
    <col min="1284" max="1284" width="0" hidden="1" customWidth="1"/>
    <col min="1285" max="1287" width="8" bestFit="1" customWidth="1"/>
    <col min="1535" max="1535" width="38.140625" customWidth="1"/>
    <col min="1536" max="1536" width="6" customWidth="1"/>
    <col min="1537" max="1537" width="5.85546875" customWidth="1"/>
    <col min="1538" max="1538" width="5.42578125" customWidth="1"/>
    <col min="1539" max="1539" width="9" customWidth="1"/>
    <col min="1540" max="1540" width="0" hidden="1" customWidth="1"/>
    <col min="1541" max="1543" width="8" bestFit="1" customWidth="1"/>
    <col min="1791" max="1791" width="38.140625" customWidth="1"/>
    <col min="1792" max="1792" width="6" customWidth="1"/>
    <col min="1793" max="1793" width="5.85546875" customWidth="1"/>
    <col min="1794" max="1794" width="5.42578125" customWidth="1"/>
    <col min="1795" max="1795" width="9" customWidth="1"/>
    <col min="1796" max="1796" width="0" hidden="1" customWidth="1"/>
    <col min="1797" max="1799" width="8" bestFit="1" customWidth="1"/>
    <col min="2047" max="2047" width="38.140625" customWidth="1"/>
    <col min="2048" max="2048" width="6" customWidth="1"/>
    <col min="2049" max="2049" width="5.85546875" customWidth="1"/>
    <col min="2050" max="2050" width="5.42578125" customWidth="1"/>
    <col min="2051" max="2051" width="9" customWidth="1"/>
    <col min="2052" max="2052" width="0" hidden="1" customWidth="1"/>
    <col min="2053" max="2055" width="8" bestFit="1" customWidth="1"/>
    <col min="2303" max="2303" width="38.140625" customWidth="1"/>
    <col min="2304" max="2304" width="6" customWidth="1"/>
    <col min="2305" max="2305" width="5.85546875" customWidth="1"/>
    <col min="2306" max="2306" width="5.42578125" customWidth="1"/>
    <col min="2307" max="2307" width="9" customWidth="1"/>
    <col min="2308" max="2308" width="0" hidden="1" customWidth="1"/>
    <col min="2309" max="2311" width="8" bestFit="1" customWidth="1"/>
    <col min="2559" max="2559" width="38.140625" customWidth="1"/>
    <col min="2560" max="2560" width="6" customWidth="1"/>
    <col min="2561" max="2561" width="5.85546875" customWidth="1"/>
    <col min="2562" max="2562" width="5.42578125" customWidth="1"/>
    <col min="2563" max="2563" width="9" customWidth="1"/>
    <col min="2564" max="2564" width="0" hidden="1" customWidth="1"/>
    <col min="2565" max="2567" width="8" bestFit="1" customWidth="1"/>
    <col min="2815" max="2815" width="38.140625" customWidth="1"/>
    <col min="2816" max="2816" width="6" customWidth="1"/>
    <col min="2817" max="2817" width="5.85546875" customWidth="1"/>
    <col min="2818" max="2818" width="5.42578125" customWidth="1"/>
    <col min="2819" max="2819" width="9" customWidth="1"/>
    <col min="2820" max="2820" width="0" hidden="1" customWidth="1"/>
    <col min="2821" max="2823" width="8" bestFit="1" customWidth="1"/>
    <col min="3071" max="3071" width="38.140625" customWidth="1"/>
    <col min="3072" max="3072" width="6" customWidth="1"/>
    <col min="3073" max="3073" width="5.85546875" customWidth="1"/>
    <col min="3074" max="3074" width="5.42578125" customWidth="1"/>
    <col min="3075" max="3075" width="9" customWidth="1"/>
    <col min="3076" max="3076" width="0" hidden="1" customWidth="1"/>
    <col min="3077" max="3079" width="8" bestFit="1" customWidth="1"/>
    <col min="3327" max="3327" width="38.140625" customWidth="1"/>
    <col min="3328" max="3328" width="6" customWidth="1"/>
    <col min="3329" max="3329" width="5.85546875" customWidth="1"/>
    <col min="3330" max="3330" width="5.42578125" customWidth="1"/>
    <col min="3331" max="3331" width="9" customWidth="1"/>
    <col min="3332" max="3332" width="0" hidden="1" customWidth="1"/>
    <col min="3333" max="3335" width="8" bestFit="1" customWidth="1"/>
    <col min="3583" max="3583" width="38.140625" customWidth="1"/>
    <col min="3584" max="3584" width="6" customWidth="1"/>
    <col min="3585" max="3585" width="5.85546875" customWidth="1"/>
    <col min="3586" max="3586" width="5.42578125" customWidth="1"/>
    <col min="3587" max="3587" width="9" customWidth="1"/>
    <col min="3588" max="3588" width="0" hidden="1" customWidth="1"/>
    <col min="3589" max="3591" width="8" bestFit="1" customWidth="1"/>
    <col min="3839" max="3839" width="38.140625" customWidth="1"/>
    <col min="3840" max="3840" width="6" customWidth="1"/>
    <col min="3841" max="3841" width="5.85546875" customWidth="1"/>
    <col min="3842" max="3842" width="5.42578125" customWidth="1"/>
    <col min="3843" max="3843" width="9" customWidth="1"/>
    <col min="3844" max="3844" width="0" hidden="1" customWidth="1"/>
    <col min="3845" max="3847" width="8" bestFit="1" customWidth="1"/>
    <col min="4095" max="4095" width="38.140625" customWidth="1"/>
    <col min="4096" max="4096" width="6" customWidth="1"/>
    <col min="4097" max="4097" width="5.85546875" customWidth="1"/>
    <col min="4098" max="4098" width="5.42578125" customWidth="1"/>
    <col min="4099" max="4099" width="9" customWidth="1"/>
    <col min="4100" max="4100" width="0" hidden="1" customWidth="1"/>
    <col min="4101" max="4103" width="8" bestFit="1" customWidth="1"/>
    <col min="4351" max="4351" width="38.140625" customWidth="1"/>
    <col min="4352" max="4352" width="6" customWidth="1"/>
    <col min="4353" max="4353" width="5.85546875" customWidth="1"/>
    <col min="4354" max="4354" width="5.42578125" customWidth="1"/>
    <col min="4355" max="4355" width="9" customWidth="1"/>
    <col min="4356" max="4356" width="0" hidden="1" customWidth="1"/>
    <col min="4357" max="4359" width="8" bestFit="1" customWidth="1"/>
    <col min="4607" max="4607" width="38.140625" customWidth="1"/>
    <col min="4608" max="4608" width="6" customWidth="1"/>
    <col min="4609" max="4609" width="5.85546875" customWidth="1"/>
    <col min="4610" max="4610" width="5.42578125" customWidth="1"/>
    <col min="4611" max="4611" width="9" customWidth="1"/>
    <col min="4612" max="4612" width="0" hidden="1" customWidth="1"/>
    <col min="4613" max="4615" width="8" bestFit="1" customWidth="1"/>
    <col min="4863" max="4863" width="38.140625" customWidth="1"/>
    <col min="4864" max="4864" width="6" customWidth="1"/>
    <col min="4865" max="4865" width="5.85546875" customWidth="1"/>
    <col min="4866" max="4866" width="5.42578125" customWidth="1"/>
    <col min="4867" max="4867" width="9" customWidth="1"/>
    <col min="4868" max="4868" width="0" hidden="1" customWidth="1"/>
    <col min="4869" max="4871" width="8" bestFit="1" customWidth="1"/>
    <col min="5119" max="5119" width="38.140625" customWidth="1"/>
    <col min="5120" max="5120" width="6" customWidth="1"/>
    <col min="5121" max="5121" width="5.85546875" customWidth="1"/>
    <col min="5122" max="5122" width="5.42578125" customWidth="1"/>
    <col min="5123" max="5123" width="9" customWidth="1"/>
    <col min="5124" max="5124" width="0" hidden="1" customWidth="1"/>
    <col min="5125" max="5127" width="8" bestFit="1" customWidth="1"/>
    <col min="5375" max="5375" width="38.140625" customWidth="1"/>
    <col min="5376" max="5376" width="6" customWidth="1"/>
    <col min="5377" max="5377" width="5.85546875" customWidth="1"/>
    <col min="5378" max="5378" width="5.42578125" customWidth="1"/>
    <col min="5379" max="5379" width="9" customWidth="1"/>
    <col min="5380" max="5380" width="0" hidden="1" customWidth="1"/>
    <col min="5381" max="5383" width="8" bestFit="1" customWidth="1"/>
    <col min="5631" max="5631" width="38.140625" customWidth="1"/>
    <col min="5632" max="5632" width="6" customWidth="1"/>
    <col min="5633" max="5633" width="5.85546875" customWidth="1"/>
    <col min="5634" max="5634" width="5.42578125" customWidth="1"/>
    <col min="5635" max="5635" width="9" customWidth="1"/>
    <col min="5636" max="5636" width="0" hidden="1" customWidth="1"/>
    <col min="5637" max="5639" width="8" bestFit="1" customWidth="1"/>
    <col min="5887" max="5887" width="38.140625" customWidth="1"/>
    <col min="5888" max="5888" width="6" customWidth="1"/>
    <col min="5889" max="5889" width="5.85546875" customWidth="1"/>
    <col min="5890" max="5890" width="5.42578125" customWidth="1"/>
    <col min="5891" max="5891" width="9" customWidth="1"/>
    <col min="5892" max="5892" width="0" hidden="1" customWidth="1"/>
    <col min="5893" max="5895" width="8" bestFit="1" customWidth="1"/>
    <col min="6143" max="6143" width="38.140625" customWidth="1"/>
    <col min="6144" max="6144" width="6" customWidth="1"/>
    <col min="6145" max="6145" width="5.85546875" customWidth="1"/>
    <col min="6146" max="6146" width="5.42578125" customWidth="1"/>
    <col min="6147" max="6147" width="9" customWidth="1"/>
    <col min="6148" max="6148" width="0" hidden="1" customWidth="1"/>
    <col min="6149" max="6151" width="8" bestFit="1" customWidth="1"/>
    <col min="6399" max="6399" width="38.140625" customWidth="1"/>
    <col min="6400" max="6400" width="6" customWidth="1"/>
    <col min="6401" max="6401" width="5.85546875" customWidth="1"/>
    <col min="6402" max="6402" width="5.42578125" customWidth="1"/>
    <col min="6403" max="6403" width="9" customWidth="1"/>
    <col min="6404" max="6404" width="0" hidden="1" customWidth="1"/>
    <col min="6405" max="6407" width="8" bestFit="1" customWidth="1"/>
    <col min="6655" max="6655" width="38.140625" customWidth="1"/>
    <col min="6656" max="6656" width="6" customWidth="1"/>
    <col min="6657" max="6657" width="5.85546875" customWidth="1"/>
    <col min="6658" max="6658" width="5.42578125" customWidth="1"/>
    <col min="6659" max="6659" width="9" customWidth="1"/>
    <col min="6660" max="6660" width="0" hidden="1" customWidth="1"/>
    <col min="6661" max="6663" width="8" bestFit="1" customWidth="1"/>
    <col min="6911" max="6911" width="38.140625" customWidth="1"/>
    <col min="6912" max="6912" width="6" customWidth="1"/>
    <col min="6913" max="6913" width="5.85546875" customWidth="1"/>
    <col min="6914" max="6914" width="5.42578125" customWidth="1"/>
    <col min="6915" max="6915" width="9" customWidth="1"/>
    <col min="6916" max="6916" width="0" hidden="1" customWidth="1"/>
    <col min="6917" max="6919" width="8" bestFit="1" customWidth="1"/>
    <col min="7167" max="7167" width="38.140625" customWidth="1"/>
    <col min="7168" max="7168" width="6" customWidth="1"/>
    <col min="7169" max="7169" width="5.85546875" customWidth="1"/>
    <col min="7170" max="7170" width="5.42578125" customWidth="1"/>
    <col min="7171" max="7171" width="9" customWidth="1"/>
    <col min="7172" max="7172" width="0" hidden="1" customWidth="1"/>
    <col min="7173" max="7175" width="8" bestFit="1" customWidth="1"/>
    <col min="7423" max="7423" width="38.140625" customWidth="1"/>
    <col min="7424" max="7424" width="6" customWidth="1"/>
    <col min="7425" max="7425" width="5.85546875" customWidth="1"/>
    <col min="7426" max="7426" width="5.42578125" customWidth="1"/>
    <col min="7427" max="7427" width="9" customWidth="1"/>
    <col min="7428" max="7428" width="0" hidden="1" customWidth="1"/>
    <col min="7429" max="7431" width="8" bestFit="1" customWidth="1"/>
    <col min="7679" max="7679" width="38.140625" customWidth="1"/>
    <col min="7680" max="7680" width="6" customWidth="1"/>
    <col min="7681" max="7681" width="5.85546875" customWidth="1"/>
    <col min="7682" max="7682" width="5.42578125" customWidth="1"/>
    <col min="7683" max="7683" width="9" customWidth="1"/>
    <col min="7684" max="7684" width="0" hidden="1" customWidth="1"/>
    <col min="7685" max="7687" width="8" bestFit="1" customWidth="1"/>
    <col min="7935" max="7935" width="38.140625" customWidth="1"/>
    <col min="7936" max="7936" width="6" customWidth="1"/>
    <col min="7937" max="7937" width="5.85546875" customWidth="1"/>
    <col min="7938" max="7938" width="5.42578125" customWidth="1"/>
    <col min="7939" max="7939" width="9" customWidth="1"/>
    <col min="7940" max="7940" width="0" hidden="1" customWidth="1"/>
    <col min="7941" max="7943" width="8" bestFit="1" customWidth="1"/>
    <col min="8191" max="8191" width="38.140625" customWidth="1"/>
    <col min="8192" max="8192" width="6" customWidth="1"/>
    <col min="8193" max="8193" width="5.85546875" customWidth="1"/>
    <col min="8194" max="8194" width="5.42578125" customWidth="1"/>
    <col min="8195" max="8195" width="9" customWidth="1"/>
    <col min="8196" max="8196" width="0" hidden="1" customWidth="1"/>
    <col min="8197" max="8199" width="8" bestFit="1" customWidth="1"/>
    <col min="8447" max="8447" width="38.140625" customWidth="1"/>
    <col min="8448" max="8448" width="6" customWidth="1"/>
    <col min="8449" max="8449" width="5.85546875" customWidth="1"/>
    <col min="8450" max="8450" width="5.42578125" customWidth="1"/>
    <col min="8451" max="8451" width="9" customWidth="1"/>
    <col min="8452" max="8452" width="0" hidden="1" customWidth="1"/>
    <col min="8453" max="8455" width="8" bestFit="1" customWidth="1"/>
    <col min="8703" max="8703" width="38.140625" customWidth="1"/>
    <col min="8704" max="8704" width="6" customWidth="1"/>
    <col min="8705" max="8705" width="5.85546875" customWidth="1"/>
    <col min="8706" max="8706" width="5.42578125" customWidth="1"/>
    <col min="8707" max="8707" width="9" customWidth="1"/>
    <col min="8708" max="8708" width="0" hidden="1" customWidth="1"/>
    <col min="8709" max="8711" width="8" bestFit="1" customWidth="1"/>
    <col min="8959" max="8959" width="38.140625" customWidth="1"/>
    <col min="8960" max="8960" width="6" customWidth="1"/>
    <col min="8961" max="8961" width="5.85546875" customWidth="1"/>
    <col min="8962" max="8962" width="5.42578125" customWidth="1"/>
    <col min="8963" max="8963" width="9" customWidth="1"/>
    <col min="8964" max="8964" width="0" hidden="1" customWidth="1"/>
    <col min="8965" max="8967" width="8" bestFit="1" customWidth="1"/>
    <col min="9215" max="9215" width="38.140625" customWidth="1"/>
    <col min="9216" max="9216" width="6" customWidth="1"/>
    <col min="9217" max="9217" width="5.85546875" customWidth="1"/>
    <col min="9218" max="9218" width="5.42578125" customWidth="1"/>
    <col min="9219" max="9219" width="9" customWidth="1"/>
    <col min="9220" max="9220" width="0" hidden="1" customWidth="1"/>
    <col min="9221" max="9223" width="8" bestFit="1" customWidth="1"/>
    <col min="9471" max="9471" width="38.140625" customWidth="1"/>
    <col min="9472" max="9472" width="6" customWidth="1"/>
    <col min="9473" max="9473" width="5.85546875" customWidth="1"/>
    <col min="9474" max="9474" width="5.42578125" customWidth="1"/>
    <col min="9475" max="9475" width="9" customWidth="1"/>
    <col min="9476" max="9476" width="0" hidden="1" customWidth="1"/>
    <col min="9477" max="9479" width="8" bestFit="1" customWidth="1"/>
    <col min="9727" max="9727" width="38.140625" customWidth="1"/>
    <col min="9728" max="9728" width="6" customWidth="1"/>
    <col min="9729" max="9729" width="5.85546875" customWidth="1"/>
    <col min="9730" max="9730" width="5.42578125" customWidth="1"/>
    <col min="9731" max="9731" width="9" customWidth="1"/>
    <col min="9732" max="9732" width="0" hidden="1" customWidth="1"/>
    <col min="9733" max="9735" width="8" bestFit="1" customWidth="1"/>
    <col min="9983" max="9983" width="38.140625" customWidth="1"/>
    <col min="9984" max="9984" width="6" customWidth="1"/>
    <col min="9985" max="9985" width="5.85546875" customWidth="1"/>
    <col min="9986" max="9986" width="5.42578125" customWidth="1"/>
    <col min="9987" max="9987" width="9" customWidth="1"/>
    <col min="9988" max="9988" width="0" hidden="1" customWidth="1"/>
    <col min="9989" max="9991" width="8" bestFit="1" customWidth="1"/>
    <col min="10239" max="10239" width="38.140625" customWidth="1"/>
    <col min="10240" max="10240" width="6" customWidth="1"/>
    <col min="10241" max="10241" width="5.85546875" customWidth="1"/>
    <col min="10242" max="10242" width="5.42578125" customWidth="1"/>
    <col min="10243" max="10243" width="9" customWidth="1"/>
    <col min="10244" max="10244" width="0" hidden="1" customWidth="1"/>
    <col min="10245" max="10247" width="8" bestFit="1" customWidth="1"/>
    <col min="10495" max="10495" width="38.140625" customWidth="1"/>
    <col min="10496" max="10496" width="6" customWidth="1"/>
    <col min="10497" max="10497" width="5.85546875" customWidth="1"/>
    <col min="10498" max="10498" width="5.42578125" customWidth="1"/>
    <col min="10499" max="10499" width="9" customWidth="1"/>
    <col min="10500" max="10500" width="0" hidden="1" customWidth="1"/>
    <col min="10501" max="10503" width="8" bestFit="1" customWidth="1"/>
    <col min="10751" max="10751" width="38.140625" customWidth="1"/>
    <col min="10752" max="10752" width="6" customWidth="1"/>
    <col min="10753" max="10753" width="5.85546875" customWidth="1"/>
    <col min="10754" max="10754" width="5.42578125" customWidth="1"/>
    <col min="10755" max="10755" width="9" customWidth="1"/>
    <col min="10756" max="10756" width="0" hidden="1" customWidth="1"/>
    <col min="10757" max="10759" width="8" bestFit="1" customWidth="1"/>
    <col min="11007" max="11007" width="38.140625" customWidth="1"/>
    <col min="11008" max="11008" width="6" customWidth="1"/>
    <col min="11009" max="11009" width="5.85546875" customWidth="1"/>
    <col min="11010" max="11010" width="5.42578125" customWidth="1"/>
    <col min="11011" max="11011" width="9" customWidth="1"/>
    <col min="11012" max="11012" width="0" hidden="1" customWidth="1"/>
    <col min="11013" max="11015" width="8" bestFit="1" customWidth="1"/>
    <col min="11263" max="11263" width="38.140625" customWidth="1"/>
    <col min="11264" max="11264" width="6" customWidth="1"/>
    <col min="11265" max="11265" width="5.85546875" customWidth="1"/>
    <col min="11266" max="11266" width="5.42578125" customWidth="1"/>
    <col min="11267" max="11267" width="9" customWidth="1"/>
    <col min="11268" max="11268" width="0" hidden="1" customWidth="1"/>
    <col min="11269" max="11271" width="8" bestFit="1" customWidth="1"/>
    <col min="11519" max="11519" width="38.140625" customWidth="1"/>
    <col min="11520" max="11520" width="6" customWidth="1"/>
    <col min="11521" max="11521" width="5.85546875" customWidth="1"/>
    <col min="11522" max="11522" width="5.42578125" customWidth="1"/>
    <col min="11523" max="11523" width="9" customWidth="1"/>
    <col min="11524" max="11524" width="0" hidden="1" customWidth="1"/>
    <col min="11525" max="11527" width="8" bestFit="1" customWidth="1"/>
    <col min="11775" max="11775" width="38.140625" customWidth="1"/>
    <col min="11776" max="11776" width="6" customWidth="1"/>
    <col min="11777" max="11777" width="5.85546875" customWidth="1"/>
    <col min="11778" max="11778" width="5.42578125" customWidth="1"/>
    <col min="11779" max="11779" width="9" customWidth="1"/>
    <col min="11780" max="11780" width="0" hidden="1" customWidth="1"/>
    <col min="11781" max="11783" width="8" bestFit="1" customWidth="1"/>
    <col min="12031" max="12031" width="38.140625" customWidth="1"/>
    <col min="12032" max="12032" width="6" customWidth="1"/>
    <col min="12033" max="12033" width="5.85546875" customWidth="1"/>
    <col min="12034" max="12034" width="5.42578125" customWidth="1"/>
    <col min="12035" max="12035" width="9" customWidth="1"/>
    <col min="12036" max="12036" width="0" hidden="1" customWidth="1"/>
    <col min="12037" max="12039" width="8" bestFit="1" customWidth="1"/>
    <col min="12287" max="12287" width="38.140625" customWidth="1"/>
    <col min="12288" max="12288" width="6" customWidth="1"/>
    <col min="12289" max="12289" width="5.85546875" customWidth="1"/>
    <col min="12290" max="12290" width="5.42578125" customWidth="1"/>
    <col min="12291" max="12291" width="9" customWidth="1"/>
    <col min="12292" max="12292" width="0" hidden="1" customWidth="1"/>
    <col min="12293" max="12295" width="8" bestFit="1" customWidth="1"/>
    <col min="12543" max="12543" width="38.140625" customWidth="1"/>
    <col min="12544" max="12544" width="6" customWidth="1"/>
    <col min="12545" max="12545" width="5.85546875" customWidth="1"/>
    <col min="12546" max="12546" width="5.42578125" customWidth="1"/>
    <col min="12547" max="12547" width="9" customWidth="1"/>
    <col min="12548" max="12548" width="0" hidden="1" customWidth="1"/>
    <col min="12549" max="12551" width="8" bestFit="1" customWidth="1"/>
    <col min="12799" max="12799" width="38.140625" customWidth="1"/>
    <col min="12800" max="12800" width="6" customWidth="1"/>
    <col min="12801" max="12801" width="5.85546875" customWidth="1"/>
    <col min="12802" max="12802" width="5.42578125" customWidth="1"/>
    <col min="12803" max="12803" width="9" customWidth="1"/>
    <col min="12804" max="12804" width="0" hidden="1" customWidth="1"/>
    <col min="12805" max="12807" width="8" bestFit="1" customWidth="1"/>
    <col min="13055" max="13055" width="38.140625" customWidth="1"/>
    <col min="13056" max="13056" width="6" customWidth="1"/>
    <col min="13057" max="13057" width="5.85546875" customWidth="1"/>
    <col min="13058" max="13058" width="5.42578125" customWidth="1"/>
    <col min="13059" max="13059" width="9" customWidth="1"/>
    <col min="13060" max="13060" width="0" hidden="1" customWidth="1"/>
    <col min="13061" max="13063" width="8" bestFit="1" customWidth="1"/>
    <col min="13311" max="13311" width="38.140625" customWidth="1"/>
    <col min="13312" max="13312" width="6" customWidth="1"/>
    <col min="13313" max="13313" width="5.85546875" customWidth="1"/>
    <col min="13314" max="13314" width="5.42578125" customWidth="1"/>
    <col min="13315" max="13315" width="9" customWidth="1"/>
    <col min="13316" max="13316" width="0" hidden="1" customWidth="1"/>
    <col min="13317" max="13319" width="8" bestFit="1" customWidth="1"/>
    <col min="13567" max="13567" width="38.140625" customWidth="1"/>
    <col min="13568" max="13568" width="6" customWidth="1"/>
    <col min="13569" max="13569" width="5.85546875" customWidth="1"/>
    <col min="13570" max="13570" width="5.42578125" customWidth="1"/>
    <col min="13571" max="13571" width="9" customWidth="1"/>
    <col min="13572" max="13572" width="0" hidden="1" customWidth="1"/>
    <col min="13573" max="13575" width="8" bestFit="1" customWidth="1"/>
    <col min="13823" max="13823" width="38.140625" customWidth="1"/>
    <col min="13824" max="13824" width="6" customWidth="1"/>
    <col min="13825" max="13825" width="5.85546875" customWidth="1"/>
    <col min="13826" max="13826" width="5.42578125" customWidth="1"/>
    <col min="13827" max="13827" width="9" customWidth="1"/>
    <col min="13828" max="13828" width="0" hidden="1" customWidth="1"/>
    <col min="13829" max="13831" width="8" bestFit="1" customWidth="1"/>
    <col min="14079" max="14079" width="38.140625" customWidth="1"/>
    <col min="14080" max="14080" width="6" customWidth="1"/>
    <col min="14081" max="14081" width="5.85546875" customWidth="1"/>
    <col min="14082" max="14082" width="5.42578125" customWidth="1"/>
    <col min="14083" max="14083" width="9" customWidth="1"/>
    <col min="14084" max="14084" width="0" hidden="1" customWidth="1"/>
    <col min="14085" max="14087" width="8" bestFit="1" customWidth="1"/>
    <col min="14335" max="14335" width="38.140625" customWidth="1"/>
    <col min="14336" max="14336" width="6" customWidth="1"/>
    <col min="14337" max="14337" width="5.85546875" customWidth="1"/>
    <col min="14338" max="14338" width="5.42578125" customWidth="1"/>
    <col min="14339" max="14339" width="9" customWidth="1"/>
    <col min="14340" max="14340" width="0" hidden="1" customWidth="1"/>
    <col min="14341" max="14343" width="8" bestFit="1" customWidth="1"/>
    <col min="14591" max="14591" width="38.140625" customWidth="1"/>
    <col min="14592" max="14592" width="6" customWidth="1"/>
    <col min="14593" max="14593" width="5.85546875" customWidth="1"/>
    <col min="14594" max="14594" width="5.42578125" customWidth="1"/>
    <col min="14595" max="14595" width="9" customWidth="1"/>
    <col min="14596" max="14596" width="0" hidden="1" customWidth="1"/>
    <col min="14597" max="14599" width="8" bestFit="1" customWidth="1"/>
    <col min="14847" max="14847" width="38.140625" customWidth="1"/>
    <col min="14848" max="14848" width="6" customWidth="1"/>
    <col min="14849" max="14849" width="5.85546875" customWidth="1"/>
    <col min="14850" max="14850" width="5.42578125" customWidth="1"/>
    <col min="14851" max="14851" width="9" customWidth="1"/>
    <col min="14852" max="14852" width="0" hidden="1" customWidth="1"/>
    <col min="14853" max="14855" width="8" bestFit="1" customWidth="1"/>
    <col min="15103" max="15103" width="38.140625" customWidth="1"/>
    <col min="15104" max="15104" width="6" customWidth="1"/>
    <col min="15105" max="15105" width="5.85546875" customWidth="1"/>
    <col min="15106" max="15106" width="5.42578125" customWidth="1"/>
    <col min="15107" max="15107" width="9" customWidth="1"/>
    <col min="15108" max="15108" width="0" hidden="1" customWidth="1"/>
    <col min="15109" max="15111" width="8" bestFit="1" customWidth="1"/>
    <col min="15359" max="15359" width="38.140625" customWidth="1"/>
    <col min="15360" max="15360" width="6" customWidth="1"/>
    <col min="15361" max="15361" width="5.85546875" customWidth="1"/>
    <col min="15362" max="15362" width="5.42578125" customWidth="1"/>
    <col min="15363" max="15363" width="9" customWidth="1"/>
    <col min="15364" max="15364" width="0" hidden="1" customWidth="1"/>
    <col min="15365" max="15367" width="8" bestFit="1" customWidth="1"/>
    <col min="15615" max="15615" width="38.140625" customWidth="1"/>
    <col min="15616" max="15616" width="6" customWidth="1"/>
    <col min="15617" max="15617" width="5.85546875" customWidth="1"/>
    <col min="15618" max="15618" width="5.42578125" customWidth="1"/>
    <col min="15619" max="15619" width="9" customWidth="1"/>
    <col min="15620" max="15620" width="0" hidden="1" customWidth="1"/>
    <col min="15621" max="15623" width="8" bestFit="1" customWidth="1"/>
    <col min="15871" max="15871" width="38.140625" customWidth="1"/>
    <col min="15872" max="15872" width="6" customWidth="1"/>
    <col min="15873" max="15873" width="5.85546875" customWidth="1"/>
    <col min="15874" max="15874" width="5.42578125" customWidth="1"/>
    <col min="15875" max="15875" width="9" customWidth="1"/>
    <col min="15876" max="15876" width="0" hidden="1" customWidth="1"/>
    <col min="15877" max="15879" width="8" bestFit="1" customWidth="1"/>
    <col min="16127" max="16127" width="38.140625" customWidth="1"/>
    <col min="16128" max="16128" width="6" customWidth="1"/>
    <col min="16129" max="16129" width="5.85546875" customWidth="1"/>
    <col min="16130" max="16130" width="5.42578125" customWidth="1"/>
    <col min="16131" max="16131" width="9" customWidth="1"/>
    <col min="16132" max="16132" width="0" hidden="1" customWidth="1"/>
    <col min="16133" max="16135" width="8" bestFit="1" customWidth="1"/>
  </cols>
  <sheetData>
    <row r="1" spans="1:9" ht="15.75" x14ac:dyDescent="0.25">
      <c r="A1" s="213" t="s">
        <v>208</v>
      </c>
      <c r="B1" s="213"/>
      <c r="C1" s="213"/>
      <c r="D1" s="213"/>
      <c r="E1" s="213"/>
      <c r="F1" s="213"/>
      <c r="G1" s="213"/>
      <c r="H1" s="213"/>
      <c r="I1" s="213"/>
    </row>
    <row r="2" spans="1:9" ht="15.75" x14ac:dyDescent="0.25">
      <c r="A2" s="213" t="s">
        <v>254</v>
      </c>
      <c r="B2" s="213"/>
      <c r="C2" s="213"/>
      <c r="D2" s="213"/>
      <c r="E2" s="213"/>
      <c r="F2" s="213"/>
      <c r="G2" s="213"/>
      <c r="H2" s="213"/>
      <c r="I2" s="213"/>
    </row>
    <row r="3" spans="1:9" ht="15.75" x14ac:dyDescent="0.25">
      <c r="A3" s="213" t="s">
        <v>275</v>
      </c>
      <c r="B3" s="213"/>
      <c r="C3" s="213"/>
      <c r="D3" s="213"/>
      <c r="E3" s="213"/>
      <c r="F3" s="213"/>
      <c r="G3" s="213"/>
      <c r="H3" s="213"/>
      <c r="I3" s="213"/>
    </row>
    <row r="4" spans="1:9" x14ac:dyDescent="0.25">
      <c r="A4" s="223" t="s">
        <v>280</v>
      </c>
      <c r="B4" s="223"/>
      <c r="C4" s="223"/>
      <c r="D4" s="223"/>
      <c r="E4" s="223"/>
      <c r="F4" s="223"/>
      <c r="G4" s="223"/>
      <c r="H4" s="223"/>
      <c r="I4" s="223"/>
    </row>
    <row r="5" spans="1:9" x14ac:dyDescent="0.25">
      <c r="A5" s="223"/>
      <c r="B5" s="223"/>
      <c r="C5" s="223"/>
      <c r="D5" s="223"/>
      <c r="E5" s="223"/>
      <c r="F5" s="223"/>
      <c r="G5" s="223"/>
    </row>
    <row r="6" spans="1:9" x14ac:dyDescent="0.25">
      <c r="B6" s="223"/>
      <c r="C6" s="223"/>
      <c r="D6" s="223"/>
      <c r="E6" s="223"/>
      <c r="F6" s="223"/>
      <c r="G6" s="223"/>
    </row>
    <row r="7" spans="1:9" x14ac:dyDescent="0.25">
      <c r="A7" s="224" t="s">
        <v>25</v>
      </c>
      <c r="B7" s="225"/>
      <c r="C7" s="225"/>
      <c r="D7" s="225"/>
      <c r="E7" s="225"/>
      <c r="F7" s="225"/>
      <c r="G7" s="225"/>
    </row>
    <row r="8" spans="1:9" x14ac:dyDescent="0.25">
      <c r="A8" s="224" t="s">
        <v>53</v>
      </c>
      <c r="B8" s="224"/>
      <c r="C8" s="224"/>
      <c r="D8" s="224"/>
      <c r="E8" s="224"/>
      <c r="F8" s="224"/>
      <c r="G8" s="224"/>
    </row>
    <row r="9" spans="1:9" x14ac:dyDescent="0.25">
      <c r="A9" s="22" t="s">
        <v>54</v>
      </c>
    </row>
    <row r="10" spans="1:9" x14ac:dyDescent="0.25">
      <c r="A10" s="226" t="s">
        <v>55</v>
      </c>
      <c r="B10" s="226" t="s">
        <v>56</v>
      </c>
      <c r="C10" s="226" t="s">
        <v>57</v>
      </c>
      <c r="D10" s="226" t="s">
        <v>58</v>
      </c>
      <c r="E10" s="226" t="s">
        <v>59</v>
      </c>
      <c r="F10" s="226" t="s">
        <v>60</v>
      </c>
      <c r="G10" s="222" t="s">
        <v>247</v>
      </c>
      <c r="H10" s="217" t="s">
        <v>252</v>
      </c>
      <c r="I10" s="217" t="s">
        <v>274</v>
      </c>
    </row>
    <row r="11" spans="1:9" x14ac:dyDescent="0.25">
      <c r="A11" s="226"/>
      <c r="B11" s="226"/>
      <c r="C11" s="226"/>
      <c r="D11" s="226"/>
      <c r="E11" s="226"/>
      <c r="F11" s="226"/>
      <c r="G11" s="222"/>
      <c r="H11" s="218"/>
      <c r="I11" s="218"/>
    </row>
    <row r="12" spans="1:9" x14ac:dyDescent="0.25">
      <c r="A12" s="23">
        <v>1</v>
      </c>
      <c r="B12" s="24">
        <v>2</v>
      </c>
      <c r="C12" s="24">
        <v>3</v>
      </c>
      <c r="D12" s="24">
        <v>4</v>
      </c>
      <c r="E12" s="24">
        <v>5</v>
      </c>
      <c r="F12" s="24">
        <v>6</v>
      </c>
      <c r="G12" s="25">
        <v>7</v>
      </c>
      <c r="H12" s="129"/>
      <c r="I12" s="129"/>
    </row>
    <row r="13" spans="1:9" ht="27.75" x14ac:dyDescent="0.25">
      <c r="A13" s="26" t="s">
        <v>61</v>
      </c>
      <c r="B13" s="26"/>
      <c r="C13" s="26"/>
      <c r="D13" s="26"/>
      <c r="E13" s="26"/>
      <c r="F13" s="26"/>
      <c r="G13" s="178">
        <f>G14+G18+G21</f>
        <v>1862322</v>
      </c>
      <c r="H13" s="178">
        <f t="shared" ref="H13:I13" si="0">H14+H18+H21</f>
        <v>1557242</v>
      </c>
      <c r="I13" s="178">
        <f t="shared" si="0"/>
        <v>1562242</v>
      </c>
    </row>
    <row r="14" spans="1:9" x14ac:dyDescent="0.25">
      <c r="A14" s="26" t="s">
        <v>62</v>
      </c>
      <c r="B14" s="27" t="s">
        <v>63</v>
      </c>
      <c r="C14" s="27" t="s">
        <v>33</v>
      </c>
      <c r="D14" s="27"/>
      <c r="E14" s="27"/>
      <c r="F14" s="27"/>
      <c r="G14" s="178">
        <f>G16+G17</f>
        <v>1464458</v>
      </c>
      <c r="H14" s="178">
        <f t="shared" ref="H14:I14" si="1">H16+H17</f>
        <v>1204751</v>
      </c>
      <c r="I14" s="178">
        <f t="shared" si="1"/>
        <v>1204751</v>
      </c>
    </row>
    <row r="15" spans="1:9" ht="27.75" x14ac:dyDescent="0.25">
      <c r="A15" s="20" t="s">
        <v>64</v>
      </c>
      <c r="B15" s="28" t="s">
        <v>63</v>
      </c>
      <c r="C15" s="28" t="s">
        <v>33</v>
      </c>
      <c r="D15" s="28" t="s">
        <v>36</v>
      </c>
      <c r="E15" s="28" t="s">
        <v>196</v>
      </c>
      <c r="F15" s="28"/>
      <c r="G15" s="179">
        <f>G16</f>
        <v>1190066</v>
      </c>
      <c r="H15" s="179">
        <f t="shared" ref="H15:I15" si="2">H16</f>
        <v>985238</v>
      </c>
      <c r="I15" s="179">
        <f t="shared" si="2"/>
        <v>985238</v>
      </c>
    </row>
    <row r="16" spans="1:9" x14ac:dyDescent="0.25">
      <c r="A16" s="20" t="s">
        <v>65</v>
      </c>
      <c r="B16" s="28" t="s">
        <v>63</v>
      </c>
      <c r="C16" s="28" t="s">
        <v>33</v>
      </c>
      <c r="D16" s="28" t="s">
        <v>36</v>
      </c>
      <c r="E16" s="28" t="s">
        <v>196</v>
      </c>
      <c r="F16" s="28"/>
      <c r="G16" s="175">
        <v>1190066</v>
      </c>
      <c r="H16" s="176">
        <v>985238</v>
      </c>
      <c r="I16" s="176">
        <f t="shared" ref="I16:I17" si="3">H16</f>
        <v>985238</v>
      </c>
    </row>
    <row r="17" spans="1:9" s="173" customFormat="1" ht="27.75" x14ac:dyDescent="0.25">
      <c r="A17" s="20" t="s">
        <v>37</v>
      </c>
      <c r="B17" s="28" t="s">
        <v>63</v>
      </c>
      <c r="C17" s="28" t="s">
        <v>33</v>
      </c>
      <c r="D17" s="28" t="s">
        <v>38</v>
      </c>
      <c r="E17" s="28" t="s">
        <v>197</v>
      </c>
      <c r="F17" s="28"/>
      <c r="G17" s="175">
        <v>274392</v>
      </c>
      <c r="H17" s="176">
        <v>219513</v>
      </c>
      <c r="I17" s="180">
        <f t="shared" si="3"/>
        <v>219513</v>
      </c>
    </row>
    <row r="18" spans="1:9" s="177" customFormat="1" x14ac:dyDescent="0.25">
      <c r="A18" s="29" t="s">
        <v>41</v>
      </c>
      <c r="B18" s="27" t="s">
        <v>63</v>
      </c>
      <c r="C18" s="27" t="s">
        <v>42</v>
      </c>
      <c r="D18" s="27" t="s">
        <v>34</v>
      </c>
      <c r="E18" s="27"/>
      <c r="F18" s="27"/>
      <c r="G18" s="178">
        <f t="shared" ref="G18:I18" si="4">G19</f>
        <v>136000</v>
      </c>
      <c r="H18" s="178">
        <f t="shared" si="4"/>
        <v>143000</v>
      </c>
      <c r="I18" s="178">
        <f t="shared" si="4"/>
        <v>148000</v>
      </c>
    </row>
    <row r="19" spans="1:9" x14ac:dyDescent="0.25">
      <c r="A19" s="20" t="s">
        <v>66</v>
      </c>
      <c r="B19" s="28" t="s">
        <v>63</v>
      </c>
      <c r="C19" s="28" t="s">
        <v>42</v>
      </c>
      <c r="D19" s="28" t="s">
        <v>44</v>
      </c>
      <c r="E19" s="28" t="s">
        <v>198</v>
      </c>
      <c r="F19" s="28"/>
      <c r="G19" s="179">
        <v>136000</v>
      </c>
      <c r="H19" s="176">
        <f>H20</f>
        <v>143000</v>
      </c>
      <c r="I19" s="176">
        <f>I20</f>
        <v>148000</v>
      </c>
    </row>
    <row r="20" spans="1:9" ht="41.25" x14ac:dyDescent="0.25">
      <c r="A20" s="20" t="s">
        <v>67</v>
      </c>
      <c r="B20" s="28" t="s">
        <v>63</v>
      </c>
      <c r="C20" s="28" t="s">
        <v>42</v>
      </c>
      <c r="D20" s="28" t="s">
        <v>44</v>
      </c>
      <c r="E20" s="28" t="s">
        <v>198</v>
      </c>
      <c r="F20" s="28"/>
      <c r="G20" s="179">
        <v>136000</v>
      </c>
      <c r="H20" s="176">
        <v>143000</v>
      </c>
      <c r="I20" s="176">
        <v>148000</v>
      </c>
    </row>
    <row r="21" spans="1:9" ht="27.75" x14ac:dyDescent="0.25">
      <c r="A21" s="26" t="s">
        <v>68</v>
      </c>
      <c r="B21" s="28" t="s">
        <v>63</v>
      </c>
      <c r="C21" s="27" t="s">
        <v>46</v>
      </c>
      <c r="D21" s="27" t="s">
        <v>34</v>
      </c>
      <c r="E21" s="27"/>
      <c r="F21" s="27"/>
      <c r="G21" s="178">
        <f>G22</f>
        <v>261864</v>
      </c>
      <c r="H21" s="178">
        <f t="shared" ref="H21:I22" si="5">H22</f>
        <v>209491</v>
      </c>
      <c r="I21" s="178">
        <f t="shared" si="5"/>
        <v>209491</v>
      </c>
    </row>
    <row r="22" spans="1:9" x14ac:dyDescent="0.25">
      <c r="A22" s="20" t="s">
        <v>47</v>
      </c>
      <c r="B22" s="28" t="s">
        <v>63</v>
      </c>
      <c r="C22" s="28" t="s">
        <v>46</v>
      </c>
      <c r="D22" s="28" t="s">
        <v>44</v>
      </c>
      <c r="E22" s="28"/>
      <c r="F22" s="28"/>
      <c r="G22" s="179">
        <f>G23</f>
        <v>261864</v>
      </c>
      <c r="H22" s="179">
        <f t="shared" si="5"/>
        <v>209491</v>
      </c>
      <c r="I22" s="179">
        <v>209491</v>
      </c>
    </row>
    <row r="23" spans="1:9" x14ac:dyDescent="0.25">
      <c r="A23" s="20" t="s">
        <v>69</v>
      </c>
      <c r="B23" s="28" t="s">
        <v>63</v>
      </c>
      <c r="C23" s="28" t="s">
        <v>46</v>
      </c>
      <c r="D23" s="28" t="s">
        <v>44</v>
      </c>
      <c r="E23" s="28" t="s">
        <v>199</v>
      </c>
      <c r="F23" s="28"/>
      <c r="G23" s="179">
        <f>G26+G27</f>
        <v>261864</v>
      </c>
      <c r="H23" s="179">
        <f t="shared" ref="H23" si="6">H26+H27</f>
        <v>209491</v>
      </c>
      <c r="I23" s="179">
        <v>209491</v>
      </c>
    </row>
    <row r="24" spans="1:9" x14ac:dyDescent="0.25">
      <c r="A24" s="20"/>
      <c r="B24" s="28" t="s">
        <v>63</v>
      </c>
      <c r="C24" s="28" t="s">
        <v>46</v>
      </c>
      <c r="D24" s="28" t="s">
        <v>44</v>
      </c>
      <c r="E24" s="28" t="s">
        <v>259</v>
      </c>
      <c r="F24" s="28"/>
      <c r="G24" s="179"/>
      <c r="H24" s="176"/>
      <c r="I24" s="176"/>
    </row>
    <row r="25" spans="1:9" x14ac:dyDescent="0.25">
      <c r="A25" s="20"/>
      <c r="B25" s="28" t="s">
        <v>63</v>
      </c>
      <c r="C25" s="28" t="s">
        <v>46</v>
      </c>
      <c r="D25" s="28" t="s">
        <v>44</v>
      </c>
      <c r="E25" s="28" t="s">
        <v>264</v>
      </c>
      <c r="F25" s="28"/>
      <c r="G25" s="179"/>
      <c r="H25" s="176"/>
      <c r="I25" s="176"/>
    </row>
    <row r="26" spans="1:9" ht="41.25" x14ac:dyDescent="0.25">
      <c r="A26" s="20" t="s">
        <v>70</v>
      </c>
      <c r="B26" s="28" t="s">
        <v>63</v>
      </c>
      <c r="C26" s="28" t="s">
        <v>46</v>
      </c>
      <c r="D26" s="28" t="s">
        <v>44</v>
      </c>
      <c r="E26" s="28" t="s">
        <v>201</v>
      </c>
      <c r="F26" s="28"/>
      <c r="G26" s="179">
        <v>171864</v>
      </c>
      <c r="H26" s="176">
        <v>137491</v>
      </c>
      <c r="I26" s="176">
        <v>137491</v>
      </c>
    </row>
    <row r="27" spans="1:9" x14ac:dyDescent="0.25">
      <c r="A27" s="20" t="s">
        <v>71</v>
      </c>
      <c r="B27" s="28" t="s">
        <v>63</v>
      </c>
      <c r="C27" s="28" t="s">
        <v>46</v>
      </c>
      <c r="D27" s="28" t="s">
        <v>44</v>
      </c>
      <c r="E27" s="28" t="s">
        <v>200</v>
      </c>
      <c r="F27" s="28"/>
      <c r="G27" s="179">
        <v>90000</v>
      </c>
      <c r="H27" s="176">
        <v>72000</v>
      </c>
      <c r="I27" s="176">
        <f t="shared" ref="I27:I29" si="7">H27</f>
        <v>72000</v>
      </c>
    </row>
    <row r="28" spans="1:9" ht="68.25" x14ac:dyDescent="0.25">
      <c r="A28" s="20" t="s">
        <v>72</v>
      </c>
      <c r="B28" s="28" t="s">
        <v>63</v>
      </c>
      <c r="C28" s="28" t="s">
        <v>46</v>
      </c>
      <c r="D28" s="28" t="s">
        <v>44</v>
      </c>
      <c r="E28" s="28" t="s">
        <v>202</v>
      </c>
      <c r="F28" s="28"/>
      <c r="G28" s="179">
        <v>0</v>
      </c>
      <c r="H28" s="176">
        <f t="shared" ref="H28:H29" si="8">G28*68.355591%</f>
        <v>0</v>
      </c>
      <c r="I28" s="176">
        <f t="shared" si="7"/>
        <v>0</v>
      </c>
    </row>
    <row r="29" spans="1:9" ht="27.75" x14ac:dyDescent="0.25">
      <c r="A29" s="20" t="s">
        <v>73</v>
      </c>
      <c r="B29" s="28" t="s">
        <v>63</v>
      </c>
      <c r="C29" s="28" t="s">
        <v>46</v>
      </c>
      <c r="D29" s="28" t="s">
        <v>44</v>
      </c>
      <c r="E29" s="28" t="s">
        <v>203</v>
      </c>
      <c r="F29" s="28"/>
      <c r="G29" s="179">
        <f>Прилож5!J46</f>
        <v>0</v>
      </c>
      <c r="H29" s="176">
        <f t="shared" si="8"/>
        <v>0</v>
      </c>
      <c r="I29" s="176">
        <f t="shared" si="7"/>
        <v>0</v>
      </c>
    </row>
    <row r="30" spans="1:9" x14ac:dyDescent="0.25">
      <c r="A30" s="26" t="s">
        <v>74</v>
      </c>
      <c r="B30" s="28" t="s">
        <v>63</v>
      </c>
      <c r="C30" s="27" t="s">
        <v>49</v>
      </c>
      <c r="D30" s="27"/>
      <c r="E30" s="27"/>
      <c r="F30" s="27"/>
      <c r="G30" s="178"/>
      <c r="H30" s="176"/>
      <c r="I30" s="178"/>
    </row>
    <row r="31" spans="1:9" x14ac:dyDescent="0.25">
      <c r="A31" s="20" t="s">
        <v>50</v>
      </c>
      <c r="B31" s="28" t="s">
        <v>63</v>
      </c>
      <c r="C31" s="28" t="s">
        <v>49</v>
      </c>
      <c r="D31" s="28" t="s">
        <v>33</v>
      </c>
      <c r="E31" s="28" t="s">
        <v>204</v>
      </c>
      <c r="F31" s="28"/>
      <c r="G31" s="179"/>
      <c r="H31" s="176"/>
      <c r="I31" s="176"/>
    </row>
    <row r="32" spans="1:9" ht="27.75" x14ac:dyDescent="0.25">
      <c r="A32" s="20" t="s">
        <v>75</v>
      </c>
      <c r="B32" s="28" t="s">
        <v>63</v>
      </c>
      <c r="C32" s="28" t="s">
        <v>49</v>
      </c>
      <c r="D32" s="28" t="s">
        <v>33</v>
      </c>
      <c r="E32" s="28" t="s">
        <v>204</v>
      </c>
      <c r="F32" s="28"/>
      <c r="G32" s="179"/>
      <c r="H32" s="176"/>
      <c r="I32" s="176"/>
    </row>
    <row r="41" spans="1:1" ht="15" customHeight="1" x14ac:dyDescent="0.25"/>
    <row r="45" spans="1:1" x14ac:dyDescent="0.25">
      <c r="A45" s="10"/>
    </row>
    <row r="54" spans="1:1" x14ac:dyDescent="0.25">
      <c r="A54" s="10"/>
    </row>
    <row r="57" spans="1:1" x14ac:dyDescent="0.25">
      <c r="A57" s="10"/>
    </row>
    <row r="61" spans="1:1" x14ac:dyDescent="0.25">
      <c r="A61" s="10"/>
    </row>
  </sheetData>
  <mergeCells count="17">
    <mergeCell ref="B6:G6"/>
    <mergeCell ref="A5:G5"/>
    <mergeCell ref="A1:I1"/>
    <mergeCell ref="A2:I2"/>
    <mergeCell ref="A3:I3"/>
    <mergeCell ref="A4:I4"/>
    <mergeCell ref="H10:H11"/>
    <mergeCell ref="I10:I11"/>
    <mergeCell ref="A7:G7"/>
    <mergeCell ref="A8:G8"/>
    <mergeCell ref="A10:A11"/>
    <mergeCell ref="B10:B11"/>
    <mergeCell ref="C10:C11"/>
    <mergeCell ref="D10:D11"/>
    <mergeCell ref="E10:E11"/>
    <mergeCell ref="F10:F11"/>
    <mergeCell ref="G10:G11"/>
  </mergeCells>
  <pageMargins left="0.7" right="0.33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5"/>
  <sheetViews>
    <sheetView topLeftCell="A12" workbookViewId="0">
      <selection activeCell="A4" sqref="A4:J4"/>
    </sheetView>
  </sheetViews>
  <sheetFormatPr defaultRowHeight="15" x14ac:dyDescent="0.25"/>
  <cols>
    <col min="1" max="1" width="23.28515625" style="30" customWidth="1"/>
    <col min="2" max="2" width="4.28515625" style="30" bestFit="1" customWidth="1"/>
    <col min="3" max="3" width="5.85546875" style="30" customWidth="1"/>
    <col min="4" max="4" width="7.42578125" style="30" customWidth="1"/>
    <col min="5" max="5" width="11" style="30" bestFit="1" customWidth="1"/>
    <col min="6" max="6" width="4" style="30" bestFit="1" customWidth="1"/>
    <col min="7" max="7" width="8.140625" style="40" bestFit="1" customWidth="1"/>
    <col min="8" max="9" width="10.5703125" style="40" customWidth="1"/>
    <col min="10" max="10" width="10.5703125" style="30" customWidth="1"/>
    <col min="11" max="254" width="9.140625" style="30"/>
    <col min="255" max="255" width="40.140625" style="30" customWidth="1"/>
    <col min="256" max="256" width="4.28515625" style="30" bestFit="1" customWidth="1"/>
    <col min="257" max="257" width="3.42578125" style="30" bestFit="1" customWidth="1"/>
    <col min="258" max="258" width="4.28515625" style="30" bestFit="1" customWidth="1"/>
    <col min="259" max="259" width="8.28515625" style="30" bestFit="1" customWidth="1"/>
    <col min="260" max="260" width="4.28515625" style="30" bestFit="1" customWidth="1"/>
    <col min="261" max="261" width="8.42578125" style="30" bestFit="1" customWidth="1"/>
    <col min="262" max="264" width="9.85546875" style="30" bestFit="1" customWidth="1"/>
    <col min="265" max="510" width="9.140625" style="30"/>
    <col min="511" max="511" width="40.140625" style="30" customWidth="1"/>
    <col min="512" max="512" width="4.28515625" style="30" bestFit="1" customWidth="1"/>
    <col min="513" max="513" width="3.42578125" style="30" bestFit="1" customWidth="1"/>
    <col min="514" max="514" width="4.28515625" style="30" bestFit="1" customWidth="1"/>
    <col min="515" max="515" width="8.28515625" style="30" bestFit="1" customWidth="1"/>
    <col min="516" max="516" width="4.28515625" style="30" bestFit="1" customWidth="1"/>
    <col min="517" max="517" width="8.42578125" style="30" bestFit="1" customWidth="1"/>
    <col min="518" max="520" width="9.85546875" style="30" bestFit="1" customWidth="1"/>
    <col min="521" max="766" width="9.140625" style="30"/>
    <col min="767" max="767" width="40.140625" style="30" customWidth="1"/>
    <col min="768" max="768" width="4.28515625" style="30" bestFit="1" customWidth="1"/>
    <col min="769" max="769" width="3.42578125" style="30" bestFit="1" customWidth="1"/>
    <col min="770" max="770" width="4.28515625" style="30" bestFit="1" customWidth="1"/>
    <col min="771" max="771" width="8.28515625" style="30" bestFit="1" customWidth="1"/>
    <col min="772" max="772" width="4.28515625" style="30" bestFit="1" customWidth="1"/>
    <col min="773" max="773" width="8.42578125" style="30" bestFit="1" customWidth="1"/>
    <col min="774" max="776" width="9.85546875" style="30" bestFit="1" customWidth="1"/>
    <col min="777" max="1022" width="9.140625" style="30"/>
    <col min="1023" max="1023" width="40.140625" style="30" customWidth="1"/>
    <col min="1024" max="1024" width="4.28515625" style="30" bestFit="1" customWidth="1"/>
    <col min="1025" max="1025" width="3.42578125" style="30" bestFit="1" customWidth="1"/>
    <col min="1026" max="1026" width="4.28515625" style="30" bestFit="1" customWidth="1"/>
    <col min="1027" max="1027" width="8.28515625" style="30" bestFit="1" customWidth="1"/>
    <col min="1028" max="1028" width="4.28515625" style="30" bestFit="1" customWidth="1"/>
    <col min="1029" max="1029" width="8.42578125" style="30" bestFit="1" customWidth="1"/>
    <col min="1030" max="1032" width="9.85546875" style="30" bestFit="1" customWidth="1"/>
    <col min="1033" max="1278" width="9.140625" style="30"/>
    <col min="1279" max="1279" width="40.140625" style="30" customWidth="1"/>
    <col min="1280" max="1280" width="4.28515625" style="30" bestFit="1" customWidth="1"/>
    <col min="1281" max="1281" width="3.42578125" style="30" bestFit="1" customWidth="1"/>
    <col min="1282" max="1282" width="4.28515625" style="30" bestFit="1" customWidth="1"/>
    <col min="1283" max="1283" width="8.28515625" style="30" bestFit="1" customWidth="1"/>
    <col min="1284" max="1284" width="4.28515625" style="30" bestFit="1" customWidth="1"/>
    <col min="1285" max="1285" width="8.42578125" style="30" bestFit="1" customWidth="1"/>
    <col min="1286" max="1288" width="9.85546875" style="30" bestFit="1" customWidth="1"/>
    <col min="1289" max="1534" width="9.140625" style="30"/>
    <col min="1535" max="1535" width="40.140625" style="30" customWidth="1"/>
    <col min="1536" max="1536" width="4.28515625" style="30" bestFit="1" customWidth="1"/>
    <col min="1537" max="1537" width="3.42578125" style="30" bestFit="1" customWidth="1"/>
    <col min="1538" max="1538" width="4.28515625" style="30" bestFit="1" customWidth="1"/>
    <col min="1539" max="1539" width="8.28515625" style="30" bestFit="1" customWidth="1"/>
    <col min="1540" max="1540" width="4.28515625" style="30" bestFit="1" customWidth="1"/>
    <col min="1541" max="1541" width="8.42578125" style="30" bestFit="1" customWidth="1"/>
    <col min="1542" max="1544" width="9.85546875" style="30" bestFit="1" customWidth="1"/>
    <col min="1545" max="1790" width="9.140625" style="30"/>
    <col min="1791" max="1791" width="40.140625" style="30" customWidth="1"/>
    <col min="1792" max="1792" width="4.28515625" style="30" bestFit="1" customWidth="1"/>
    <col min="1793" max="1793" width="3.42578125" style="30" bestFit="1" customWidth="1"/>
    <col min="1794" max="1794" width="4.28515625" style="30" bestFit="1" customWidth="1"/>
    <col min="1795" max="1795" width="8.28515625" style="30" bestFit="1" customWidth="1"/>
    <col min="1796" max="1796" width="4.28515625" style="30" bestFit="1" customWidth="1"/>
    <col min="1797" max="1797" width="8.42578125" style="30" bestFit="1" customWidth="1"/>
    <col min="1798" max="1800" width="9.85546875" style="30" bestFit="1" customWidth="1"/>
    <col min="1801" max="2046" width="9.140625" style="30"/>
    <col min="2047" max="2047" width="40.140625" style="30" customWidth="1"/>
    <col min="2048" max="2048" width="4.28515625" style="30" bestFit="1" customWidth="1"/>
    <col min="2049" max="2049" width="3.42578125" style="30" bestFit="1" customWidth="1"/>
    <col min="2050" max="2050" width="4.28515625" style="30" bestFit="1" customWidth="1"/>
    <col min="2051" max="2051" width="8.28515625" style="30" bestFit="1" customWidth="1"/>
    <col min="2052" max="2052" width="4.28515625" style="30" bestFit="1" customWidth="1"/>
    <col min="2053" max="2053" width="8.42578125" style="30" bestFit="1" customWidth="1"/>
    <col min="2054" max="2056" width="9.85546875" style="30" bestFit="1" customWidth="1"/>
    <col min="2057" max="2302" width="9.140625" style="30"/>
    <col min="2303" max="2303" width="40.140625" style="30" customWidth="1"/>
    <col min="2304" max="2304" width="4.28515625" style="30" bestFit="1" customWidth="1"/>
    <col min="2305" max="2305" width="3.42578125" style="30" bestFit="1" customWidth="1"/>
    <col min="2306" max="2306" width="4.28515625" style="30" bestFit="1" customWidth="1"/>
    <col min="2307" max="2307" width="8.28515625" style="30" bestFit="1" customWidth="1"/>
    <col min="2308" max="2308" width="4.28515625" style="30" bestFit="1" customWidth="1"/>
    <col min="2309" max="2309" width="8.42578125" style="30" bestFit="1" customWidth="1"/>
    <col min="2310" max="2312" width="9.85546875" style="30" bestFit="1" customWidth="1"/>
    <col min="2313" max="2558" width="9.140625" style="30"/>
    <col min="2559" max="2559" width="40.140625" style="30" customWidth="1"/>
    <col min="2560" max="2560" width="4.28515625" style="30" bestFit="1" customWidth="1"/>
    <col min="2561" max="2561" width="3.42578125" style="30" bestFit="1" customWidth="1"/>
    <col min="2562" max="2562" width="4.28515625" style="30" bestFit="1" customWidth="1"/>
    <col min="2563" max="2563" width="8.28515625" style="30" bestFit="1" customWidth="1"/>
    <col min="2564" max="2564" width="4.28515625" style="30" bestFit="1" customWidth="1"/>
    <col min="2565" max="2565" width="8.42578125" style="30" bestFit="1" customWidth="1"/>
    <col min="2566" max="2568" width="9.85546875" style="30" bestFit="1" customWidth="1"/>
    <col min="2569" max="2814" width="9.140625" style="30"/>
    <col min="2815" max="2815" width="40.140625" style="30" customWidth="1"/>
    <col min="2816" max="2816" width="4.28515625" style="30" bestFit="1" customWidth="1"/>
    <col min="2817" max="2817" width="3.42578125" style="30" bestFit="1" customWidth="1"/>
    <col min="2818" max="2818" width="4.28515625" style="30" bestFit="1" customWidth="1"/>
    <col min="2819" max="2819" width="8.28515625" style="30" bestFit="1" customWidth="1"/>
    <col min="2820" max="2820" width="4.28515625" style="30" bestFit="1" customWidth="1"/>
    <col min="2821" max="2821" width="8.42578125" style="30" bestFit="1" customWidth="1"/>
    <col min="2822" max="2824" width="9.85546875" style="30" bestFit="1" customWidth="1"/>
    <col min="2825" max="3070" width="9.140625" style="30"/>
    <col min="3071" max="3071" width="40.140625" style="30" customWidth="1"/>
    <col min="3072" max="3072" width="4.28515625" style="30" bestFit="1" customWidth="1"/>
    <col min="3073" max="3073" width="3.42578125" style="30" bestFit="1" customWidth="1"/>
    <col min="3074" max="3074" width="4.28515625" style="30" bestFit="1" customWidth="1"/>
    <col min="3075" max="3075" width="8.28515625" style="30" bestFit="1" customWidth="1"/>
    <col min="3076" max="3076" width="4.28515625" style="30" bestFit="1" customWidth="1"/>
    <col min="3077" max="3077" width="8.42578125" style="30" bestFit="1" customWidth="1"/>
    <col min="3078" max="3080" width="9.85546875" style="30" bestFit="1" customWidth="1"/>
    <col min="3081" max="3326" width="9.140625" style="30"/>
    <col min="3327" max="3327" width="40.140625" style="30" customWidth="1"/>
    <col min="3328" max="3328" width="4.28515625" style="30" bestFit="1" customWidth="1"/>
    <col min="3329" max="3329" width="3.42578125" style="30" bestFit="1" customWidth="1"/>
    <col min="3330" max="3330" width="4.28515625" style="30" bestFit="1" customWidth="1"/>
    <col min="3331" max="3331" width="8.28515625" style="30" bestFit="1" customWidth="1"/>
    <col min="3332" max="3332" width="4.28515625" style="30" bestFit="1" customWidth="1"/>
    <col min="3333" max="3333" width="8.42578125" style="30" bestFit="1" customWidth="1"/>
    <col min="3334" max="3336" width="9.85546875" style="30" bestFit="1" customWidth="1"/>
    <col min="3337" max="3582" width="9.140625" style="30"/>
    <col min="3583" max="3583" width="40.140625" style="30" customWidth="1"/>
    <col min="3584" max="3584" width="4.28515625" style="30" bestFit="1" customWidth="1"/>
    <col min="3585" max="3585" width="3.42578125" style="30" bestFit="1" customWidth="1"/>
    <col min="3586" max="3586" width="4.28515625" style="30" bestFit="1" customWidth="1"/>
    <col min="3587" max="3587" width="8.28515625" style="30" bestFit="1" customWidth="1"/>
    <col min="3588" max="3588" width="4.28515625" style="30" bestFit="1" customWidth="1"/>
    <col min="3589" max="3589" width="8.42578125" style="30" bestFit="1" customWidth="1"/>
    <col min="3590" max="3592" width="9.85546875" style="30" bestFit="1" customWidth="1"/>
    <col min="3593" max="3838" width="9.140625" style="30"/>
    <col min="3839" max="3839" width="40.140625" style="30" customWidth="1"/>
    <col min="3840" max="3840" width="4.28515625" style="30" bestFit="1" customWidth="1"/>
    <col min="3841" max="3841" width="3.42578125" style="30" bestFit="1" customWidth="1"/>
    <col min="3842" max="3842" width="4.28515625" style="30" bestFit="1" customWidth="1"/>
    <col min="3843" max="3843" width="8.28515625" style="30" bestFit="1" customWidth="1"/>
    <col min="3844" max="3844" width="4.28515625" style="30" bestFit="1" customWidth="1"/>
    <col min="3845" max="3845" width="8.42578125" style="30" bestFit="1" customWidth="1"/>
    <col min="3846" max="3848" width="9.85546875" style="30" bestFit="1" customWidth="1"/>
    <col min="3849" max="4094" width="9.140625" style="30"/>
    <col min="4095" max="4095" width="40.140625" style="30" customWidth="1"/>
    <col min="4096" max="4096" width="4.28515625" style="30" bestFit="1" customWidth="1"/>
    <col min="4097" max="4097" width="3.42578125" style="30" bestFit="1" customWidth="1"/>
    <col min="4098" max="4098" width="4.28515625" style="30" bestFit="1" customWidth="1"/>
    <col min="4099" max="4099" width="8.28515625" style="30" bestFit="1" customWidth="1"/>
    <col min="4100" max="4100" width="4.28515625" style="30" bestFit="1" customWidth="1"/>
    <col min="4101" max="4101" width="8.42578125" style="30" bestFit="1" customWidth="1"/>
    <col min="4102" max="4104" width="9.85546875" style="30" bestFit="1" customWidth="1"/>
    <col min="4105" max="4350" width="9.140625" style="30"/>
    <col min="4351" max="4351" width="40.140625" style="30" customWidth="1"/>
    <col min="4352" max="4352" width="4.28515625" style="30" bestFit="1" customWidth="1"/>
    <col min="4353" max="4353" width="3.42578125" style="30" bestFit="1" customWidth="1"/>
    <col min="4354" max="4354" width="4.28515625" style="30" bestFit="1" customWidth="1"/>
    <col min="4355" max="4355" width="8.28515625" style="30" bestFit="1" customWidth="1"/>
    <col min="4356" max="4356" width="4.28515625" style="30" bestFit="1" customWidth="1"/>
    <col min="4357" max="4357" width="8.42578125" style="30" bestFit="1" customWidth="1"/>
    <col min="4358" max="4360" width="9.85546875" style="30" bestFit="1" customWidth="1"/>
    <col min="4361" max="4606" width="9.140625" style="30"/>
    <col min="4607" max="4607" width="40.140625" style="30" customWidth="1"/>
    <col min="4608" max="4608" width="4.28515625" style="30" bestFit="1" customWidth="1"/>
    <col min="4609" max="4609" width="3.42578125" style="30" bestFit="1" customWidth="1"/>
    <col min="4610" max="4610" width="4.28515625" style="30" bestFit="1" customWidth="1"/>
    <col min="4611" max="4611" width="8.28515625" style="30" bestFit="1" customWidth="1"/>
    <col min="4612" max="4612" width="4.28515625" style="30" bestFit="1" customWidth="1"/>
    <col min="4613" max="4613" width="8.42578125" style="30" bestFit="1" customWidth="1"/>
    <col min="4614" max="4616" width="9.85546875" style="30" bestFit="1" customWidth="1"/>
    <col min="4617" max="4862" width="9.140625" style="30"/>
    <col min="4863" max="4863" width="40.140625" style="30" customWidth="1"/>
    <col min="4864" max="4864" width="4.28515625" style="30" bestFit="1" customWidth="1"/>
    <col min="4865" max="4865" width="3.42578125" style="30" bestFit="1" customWidth="1"/>
    <col min="4866" max="4866" width="4.28515625" style="30" bestFit="1" customWidth="1"/>
    <col min="4867" max="4867" width="8.28515625" style="30" bestFit="1" customWidth="1"/>
    <col min="4868" max="4868" width="4.28515625" style="30" bestFit="1" customWidth="1"/>
    <col min="4869" max="4869" width="8.42578125" style="30" bestFit="1" customWidth="1"/>
    <col min="4870" max="4872" width="9.85546875" style="30" bestFit="1" customWidth="1"/>
    <col min="4873" max="5118" width="9.140625" style="30"/>
    <col min="5119" max="5119" width="40.140625" style="30" customWidth="1"/>
    <col min="5120" max="5120" width="4.28515625" style="30" bestFit="1" customWidth="1"/>
    <col min="5121" max="5121" width="3.42578125" style="30" bestFit="1" customWidth="1"/>
    <col min="5122" max="5122" width="4.28515625" style="30" bestFit="1" customWidth="1"/>
    <col min="5123" max="5123" width="8.28515625" style="30" bestFit="1" customWidth="1"/>
    <col min="5124" max="5124" width="4.28515625" style="30" bestFit="1" customWidth="1"/>
    <col min="5125" max="5125" width="8.42578125" style="30" bestFit="1" customWidth="1"/>
    <col min="5126" max="5128" width="9.85546875" style="30" bestFit="1" customWidth="1"/>
    <col min="5129" max="5374" width="9.140625" style="30"/>
    <col min="5375" max="5375" width="40.140625" style="30" customWidth="1"/>
    <col min="5376" max="5376" width="4.28515625" style="30" bestFit="1" customWidth="1"/>
    <col min="5377" max="5377" width="3.42578125" style="30" bestFit="1" customWidth="1"/>
    <col min="5378" max="5378" width="4.28515625" style="30" bestFit="1" customWidth="1"/>
    <col min="5379" max="5379" width="8.28515625" style="30" bestFit="1" customWidth="1"/>
    <col min="5380" max="5380" width="4.28515625" style="30" bestFit="1" customWidth="1"/>
    <col min="5381" max="5381" width="8.42578125" style="30" bestFit="1" customWidth="1"/>
    <col min="5382" max="5384" width="9.85546875" style="30" bestFit="1" customWidth="1"/>
    <col min="5385" max="5630" width="9.140625" style="30"/>
    <col min="5631" max="5631" width="40.140625" style="30" customWidth="1"/>
    <col min="5632" max="5632" width="4.28515625" style="30" bestFit="1" customWidth="1"/>
    <col min="5633" max="5633" width="3.42578125" style="30" bestFit="1" customWidth="1"/>
    <col min="5634" max="5634" width="4.28515625" style="30" bestFit="1" customWidth="1"/>
    <col min="5635" max="5635" width="8.28515625" style="30" bestFit="1" customWidth="1"/>
    <col min="5636" max="5636" width="4.28515625" style="30" bestFit="1" customWidth="1"/>
    <col min="5637" max="5637" width="8.42578125" style="30" bestFit="1" customWidth="1"/>
    <col min="5638" max="5640" width="9.85546875" style="30" bestFit="1" customWidth="1"/>
    <col min="5641" max="5886" width="9.140625" style="30"/>
    <col min="5887" max="5887" width="40.140625" style="30" customWidth="1"/>
    <col min="5888" max="5888" width="4.28515625" style="30" bestFit="1" customWidth="1"/>
    <col min="5889" max="5889" width="3.42578125" style="30" bestFit="1" customWidth="1"/>
    <col min="5890" max="5890" width="4.28515625" style="30" bestFit="1" customWidth="1"/>
    <col min="5891" max="5891" width="8.28515625" style="30" bestFit="1" customWidth="1"/>
    <col min="5892" max="5892" width="4.28515625" style="30" bestFit="1" customWidth="1"/>
    <col min="5893" max="5893" width="8.42578125" style="30" bestFit="1" customWidth="1"/>
    <col min="5894" max="5896" width="9.85546875" style="30" bestFit="1" customWidth="1"/>
    <col min="5897" max="6142" width="9.140625" style="30"/>
    <col min="6143" max="6143" width="40.140625" style="30" customWidth="1"/>
    <col min="6144" max="6144" width="4.28515625" style="30" bestFit="1" customWidth="1"/>
    <col min="6145" max="6145" width="3.42578125" style="30" bestFit="1" customWidth="1"/>
    <col min="6146" max="6146" width="4.28515625" style="30" bestFit="1" customWidth="1"/>
    <col min="6147" max="6147" width="8.28515625" style="30" bestFit="1" customWidth="1"/>
    <col min="6148" max="6148" width="4.28515625" style="30" bestFit="1" customWidth="1"/>
    <col min="6149" max="6149" width="8.42578125" style="30" bestFit="1" customWidth="1"/>
    <col min="6150" max="6152" width="9.85546875" style="30" bestFit="1" customWidth="1"/>
    <col min="6153" max="6398" width="9.140625" style="30"/>
    <col min="6399" max="6399" width="40.140625" style="30" customWidth="1"/>
    <col min="6400" max="6400" width="4.28515625" style="30" bestFit="1" customWidth="1"/>
    <col min="6401" max="6401" width="3.42578125" style="30" bestFit="1" customWidth="1"/>
    <col min="6402" max="6402" width="4.28515625" style="30" bestFit="1" customWidth="1"/>
    <col min="6403" max="6403" width="8.28515625" style="30" bestFit="1" customWidth="1"/>
    <col min="6404" max="6404" width="4.28515625" style="30" bestFit="1" customWidth="1"/>
    <col min="6405" max="6405" width="8.42578125" style="30" bestFit="1" customWidth="1"/>
    <col min="6406" max="6408" width="9.85546875" style="30" bestFit="1" customWidth="1"/>
    <col min="6409" max="6654" width="9.140625" style="30"/>
    <col min="6655" max="6655" width="40.140625" style="30" customWidth="1"/>
    <col min="6656" max="6656" width="4.28515625" style="30" bestFit="1" customWidth="1"/>
    <col min="6657" max="6657" width="3.42578125" style="30" bestFit="1" customWidth="1"/>
    <col min="6658" max="6658" width="4.28515625" style="30" bestFit="1" customWidth="1"/>
    <col min="6659" max="6659" width="8.28515625" style="30" bestFit="1" customWidth="1"/>
    <col min="6660" max="6660" width="4.28515625" style="30" bestFit="1" customWidth="1"/>
    <col min="6661" max="6661" width="8.42578125" style="30" bestFit="1" customWidth="1"/>
    <col min="6662" max="6664" width="9.85546875" style="30" bestFit="1" customWidth="1"/>
    <col min="6665" max="6910" width="9.140625" style="30"/>
    <col min="6911" max="6911" width="40.140625" style="30" customWidth="1"/>
    <col min="6912" max="6912" width="4.28515625" style="30" bestFit="1" customWidth="1"/>
    <col min="6913" max="6913" width="3.42578125" style="30" bestFit="1" customWidth="1"/>
    <col min="6914" max="6914" width="4.28515625" style="30" bestFit="1" customWidth="1"/>
    <col min="6915" max="6915" width="8.28515625" style="30" bestFit="1" customWidth="1"/>
    <col min="6916" max="6916" width="4.28515625" style="30" bestFit="1" customWidth="1"/>
    <col min="6917" max="6917" width="8.42578125" style="30" bestFit="1" customWidth="1"/>
    <col min="6918" max="6920" width="9.85546875" style="30" bestFit="1" customWidth="1"/>
    <col min="6921" max="7166" width="9.140625" style="30"/>
    <col min="7167" max="7167" width="40.140625" style="30" customWidth="1"/>
    <col min="7168" max="7168" width="4.28515625" style="30" bestFit="1" customWidth="1"/>
    <col min="7169" max="7169" width="3.42578125" style="30" bestFit="1" customWidth="1"/>
    <col min="7170" max="7170" width="4.28515625" style="30" bestFit="1" customWidth="1"/>
    <col min="7171" max="7171" width="8.28515625" style="30" bestFit="1" customWidth="1"/>
    <col min="7172" max="7172" width="4.28515625" style="30" bestFit="1" customWidth="1"/>
    <col min="7173" max="7173" width="8.42578125" style="30" bestFit="1" customWidth="1"/>
    <col min="7174" max="7176" width="9.85546875" style="30" bestFit="1" customWidth="1"/>
    <col min="7177" max="7422" width="9.140625" style="30"/>
    <col min="7423" max="7423" width="40.140625" style="30" customWidth="1"/>
    <col min="7424" max="7424" width="4.28515625" style="30" bestFit="1" customWidth="1"/>
    <col min="7425" max="7425" width="3.42578125" style="30" bestFit="1" customWidth="1"/>
    <col min="7426" max="7426" width="4.28515625" style="30" bestFit="1" customWidth="1"/>
    <col min="7427" max="7427" width="8.28515625" style="30" bestFit="1" customWidth="1"/>
    <col min="7428" max="7428" width="4.28515625" style="30" bestFit="1" customWidth="1"/>
    <col min="7429" max="7429" width="8.42578125" style="30" bestFit="1" customWidth="1"/>
    <col min="7430" max="7432" width="9.85546875" style="30" bestFit="1" customWidth="1"/>
    <col min="7433" max="7678" width="9.140625" style="30"/>
    <col min="7679" max="7679" width="40.140625" style="30" customWidth="1"/>
    <col min="7680" max="7680" width="4.28515625" style="30" bestFit="1" customWidth="1"/>
    <col min="7681" max="7681" width="3.42578125" style="30" bestFit="1" customWidth="1"/>
    <col min="7682" max="7682" width="4.28515625" style="30" bestFit="1" customWidth="1"/>
    <col min="7683" max="7683" width="8.28515625" style="30" bestFit="1" customWidth="1"/>
    <col min="7684" max="7684" width="4.28515625" style="30" bestFit="1" customWidth="1"/>
    <col min="7685" max="7685" width="8.42578125" style="30" bestFit="1" customWidth="1"/>
    <col min="7686" max="7688" width="9.85546875" style="30" bestFit="1" customWidth="1"/>
    <col min="7689" max="7934" width="9.140625" style="30"/>
    <col min="7935" max="7935" width="40.140625" style="30" customWidth="1"/>
    <col min="7936" max="7936" width="4.28515625" style="30" bestFit="1" customWidth="1"/>
    <col min="7937" max="7937" width="3.42578125" style="30" bestFit="1" customWidth="1"/>
    <col min="7938" max="7938" width="4.28515625" style="30" bestFit="1" customWidth="1"/>
    <col min="7939" max="7939" width="8.28515625" style="30" bestFit="1" customWidth="1"/>
    <col min="7940" max="7940" width="4.28515625" style="30" bestFit="1" customWidth="1"/>
    <col min="7941" max="7941" width="8.42578125" style="30" bestFit="1" customWidth="1"/>
    <col min="7942" max="7944" width="9.85546875" style="30" bestFit="1" customWidth="1"/>
    <col min="7945" max="8190" width="9.140625" style="30"/>
    <col min="8191" max="8191" width="40.140625" style="30" customWidth="1"/>
    <col min="8192" max="8192" width="4.28515625" style="30" bestFit="1" customWidth="1"/>
    <col min="8193" max="8193" width="3.42578125" style="30" bestFit="1" customWidth="1"/>
    <col min="8194" max="8194" width="4.28515625" style="30" bestFit="1" customWidth="1"/>
    <col min="8195" max="8195" width="8.28515625" style="30" bestFit="1" customWidth="1"/>
    <col min="8196" max="8196" width="4.28515625" style="30" bestFit="1" customWidth="1"/>
    <col min="8197" max="8197" width="8.42578125" style="30" bestFit="1" customWidth="1"/>
    <col min="8198" max="8200" width="9.85546875" style="30" bestFit="1" customWidth="1"/>
    <col min="8201" max="8446" width="9.140625" style="30"/>
    <col min="8447" max="8447" width="40.140625" style="30" customWidth="1"/>
    <col min="8448" max="8448" width="4.28515625" style="30" bestFit="1" customWidth="1"/>
    <col min="8449" max="8449" width="3.42578125" style="30" bestFit="1" customWidth="1"/>
    <col min="8450" max="8450" width="4.28515625" style="30" bestFit="1" customWidth="1"/>
    <col min="8451" max="8451" width="8.28515625" style="30" bestFit="1" customWidth="1"/>
    <col min="8452" max="8452" width="4.28515625" style="30" bestFit="1" customWidth="1"/>
    <col min="8453" max="8453" width="8.42578125" style="30" bestFit="1" customWidth="1"/>
    <col min="8454" max="8456" width="9.85546875" style="30" bestFit="1" customWidth="1"/>
    <col min="8457" max="8702" width="9.140625" style="30"/>
    <col min="8703" max="8703" width="40.140625" style="30" customWidth="1"/>
    <col min="8704" max="8704" width="4.28515625" style="30" bestFit="1" customWidth="1"/>
    <col min="8705" max="8705" width="3.42578125" style="30" bestFit="1" customWidth="1"/>
    <col min="8706" max="8706" width="4.28515625" style="30" bestFit="1" customWidth="1"/>
    <col min="8707" max="8707" width="8.28515625" style="30" bestFit="1" customWidth="1"/>
    <col min="8708" max="8708" width="4.28515625" style="30" bestFit="1" customWidth="1"/>
    <col min="8709" max="8709" width="8.42578125" style="30" bestFit="1" customWidth="1"/>
    <col min="8710" max="8712" width="9.85546875" style="30" bestFit="1" customWidth="1"/>
    <col min="8713" max="8958" width="9.140625" style="30"/>
    <col min="8959" max="8959" width="40.140625" style="30" customWidth="1"/>
    <col min="8960" max="8960" width="4.28515625" style="30" bestFit="1" customWidth="1"/>
    <col min="8961" max="8961" width="3.42578125" style="30" bestFit="1" customWidth="1"/>
    <col min="8962" max="8962" width="4.28515625" style="30" bestFit="1" customWidth="1"/>
    <col min="8963" max="8963" width="8.28515625" style="30" bestFit="1" customWidth="1"/>
    <col min="8964" max="8964" width="4.28515625" style="30" bestFit="1" customWidth="1"/>
    <col min="8965" max="8965" width="8.42578125" style="30" bestFit="1" customWidth="1"/>
    <col min="8966" max="8968" width="9.85546875" style="30" bestFit="1" customWidth="1"/>
    <col min="8969" max="9214" width="9.140625" style="30"/>
    <col min="9215" max="9215" width="40.140625" style="30" customWidth="1"/>
    <col min="9216" max="9216" width="4.28515625" style="30" bestFit="1" customWidth="1"/>
    <col min="9217" max="9217" width="3.42578125" style="30" bestFit="1" customWidth="1"/>
    <col min="9218" max="9218" width="4.28515625" style="30" bestFit="1" customWidth="1"/>
    <col min="9219" max="9219" width="8.28515625" style="30" bestFit="1" customWidth="1"/>
    <col min="9220" max="9220" width="4.28515625" style="30" bestFit="1" customWidth="1"/>
    <col min="9221" max="9221" width="8.42578125" style="30" bestFit="1" customWidth="1"/>
    <col min="9222" max="9224" width="9.85546875" style="30" bestFit="1" customWidth="1"/>
    <col min="9225" max="9470" width="9.140625" style="30"/>
    <col min="9471" max="9471" width="40.140625" style="30" customWidth="1"/>
    <col min="9472" max="9472" width="4.28515625" style="30" bestFit="1" customWidth="1"/>
    <col min="9473" max="9473" width="3.42578125" style="30" bestFit="1" customWidth="1"/>
    <col min="9474" max="9474" width="4.28515625" style="30" bestFit="1" customWidth="1"/>
    <col min="9475" max="9475" width="8.28515625" style="30" bestFit="1" customWidth="1"/>
    <col min="9476" max="9476" width="4.28515625" style="30" bestFit="1" customWidth="1"/>
    <col min="9477" max="9477" width="8.42578125" style="30" bestFit="1" customWidth="1"/>
    <col min="9478" max="9480" width="9.85546875" style="30" bestFit="1" customWidth="1"/>
    <col min="9481" max="9726" width="9.140625" style="30"/>
    <col min="9727" max="9727" width="40.140625" style="30" customWidth="1"/>
    <col min="9728" max="9728" width="4.28515625" style="30" bestFit="1" customWidth="1"/>
    <col min="9729" max="9729" width="3.42578125" style="30" bestFit="1" customWidth="1"/>
    <col min="9730" max="9730" width="4.28515625" style="30" bestFit="1" customWidth="1"/>
    <col min="9731" max="9731" width="8.28515625" style="30" bestFit="1" customWidth="1"/>
    <col min="9732" max="9732" width="4.28515625" style="30" bestFit="1" customWidth="1"/>
    <col min="9733" max="9733" width="8.42578125" style="30" bestFit="1" customWidth="1"/>
    <col min="9734" max="9736" width="9.85546875" style="30" bestFit="1" customWidth="1"/>
    <col min="9737" max="9982" width="9.140625" style="30"/>
    <col min="9983" max="9983" width="40.140625" style="30" customWidth="1"/>
    <col min="9984" max="9984" width="4.28515625" style="30" bestFit="1" customWidth="1"/>
    <col min="9985" max="9985" width="3.42578125" style="30" bestFit="1" customWidth="1"/>
    <col min="9986" max="9986" width="4.28515625" style="30" bestFit="1" customWidth="1"/>
    <col min="9987" max="9987" width="8.28515625" style="30" bestFit="1" customWidth="1"/>
    <col min="9988" max="9988" width="4.28515625" style="30" bestFit="1" customWidth="1"/>
    <col min="9989" max="9989" width="8.42578125" style="30" bestFit="1" customWidth="1"/>
    <col min="9990" max="9992" width="9.85546875" style="30" bestFit="1" customWidth="1"/>
    <col min="9993" max="10238" width="9.140625" style="30"/>
    <col min="10239" max="10239" width="40.140625" style="30" customWidth="1"/>
    <col min="10240" max="10240" width="4.28515625" style="30" bestFit="1" customWidth="1"/>
    <col min="10241" max="10241" width="3.42578125" style="30" bestFit="1" customWidth="1"/>
    <col min="10242" max="10242" width="4.28515625" style="30" bestFit="1" customWidth="1"/>
    <col min="10243" max="10243" width="8.28515625" style="30" bestFit="1" customWidth="1"/>
    <col min="10244" max="10244" width="4.28515625" style="30" bestFit="1" customWidth="1"/>
    <col min="10245" max="10245" width="8.42578125" style="30" bestFit="1" customWidth="1"/>
    <col min="10246" max="10248" width="9.85546875" style="30" bestFit="1" customWidth="1"/>
    <col min="10249" max="10494" width="9.140625" style="30"/>
    <col min="10495" max="10495" width="40.140625" style="30" customWidth="1"/>
    <col min="10496" max="10496" width="4.28515625" style="30" bestFit="1" customWidth="1"/>
    <col min="10497" max="10497" width="3.42578125" style="30" bestFit="1" customWidth="1"/>
    <col min="10498" max="10498" width="4.28515625" style="30" bestFit="1" customWidth="1"/>
    <col min="10499" max="10499" width="8.28515625" style="30" bestFit="1" customWidth="1"/>
    <col min="10500" max="10500" width="4.28515625" style="30" bestFit="1" customWidth="1"/>
    <col min="10501" max="10501" width="8.42578125" style="30" bestFit="1" customWidth="1"/>
    <col min="10502" max="10504" width="9.85546875" style="30" bestFit="1" customWidth="1"/>
    <col min="10505" max="10750" width="9.140625" style="30"/>
    <col min="10751" max="10751" width="40.140625" style="30" customWidth="1"/>
    <col min="10752" max="10752" width="4.28515625" style="30" bestFit="1" customWidth="1"/>
    <col min="10753" max="10753" width="3.42578125" style="30" bestFit="1" customWidth="1"/>
    <col min="10754" max="10754" width="4.28515625" style="30" bestFit="1" customWidth="1"/>
    <col min="10755" max="10755" width="8.28515625" style="30" bestFit="1" customWidth="1"/>
    <col min="10756" max="10756" width="4.28515625" style="30" bestFit="1" customWidth="1"/>
    <col min="10757" max="10757" width="8.42578125" style="30" bestFit="1" customWidth="1"/>
    <col min="10758" max="10760" width="9.85546875" style="30" bestFit="1" customWidth="1"/>
    <col min="10761" max="11006" width="9.140625" style="30"/>
    <col min="11007" max="11007" width="40.140625" style="30" customWidth="1"/>
    <col min="11008" max="11008" width="4.28515625" style="30" bestFit="1" customWidth="1"/>
    <col min="11009" max="11009" width="3.42578125" style="30" bestFit="1" customWidth="1"/>
    <col min="11010" max="11010" width="4.28515625" style="30" bestFit="1" customWidth="1"/>
    <col min="11011" max="11011" width="8.28515625" style="30" bestFit="1" customWidth="1"/>
    <col min="11012" max="11012" width="4.28515625" style="30" bestFit="1" customWidth="1"/>
    <col min="11013" max="11013" width="8.42578125" style="30" bestFit="1" customWidth="1"/>
    <col min="11014" max="11016" width="9.85546875" style="30" bestFit="1" customWidth="1"/>
    <col min="11017" max="11262" width="9.140625" style="30"/>
    <col min="11263" max="11263" width="40.140625" style="30" customWidth="1"/>
    <col min="11264" max="11264" width="4.28515625" style="30" bestFit="1" customWidth="1"/>
    <col min="11265" max="11265" width="3.42578125" style="30" bestFit="1" customWidth="1"/>
    <col min="11266" max="11266" width="4.28515625" style="30" bestFit="1" customWidth="1"/>
    <col min="11267" max="11267" width="8.28515625" style="30" bestFit="1" customWidth="1"/>
    <col min="11268" max="11268" width="4.28515625" style="30" bestFit="1" customWidth="1"/>
    <col min="11269" max="11269" width="8.42578125" style="30" bestFit="1" customWidth="1"/>
    <col min="11270" max="11272" width="9.85546875" style="30" bestFit="1" customWidth="1"/>
    <col min="11273" max="11518" width="9.140625" style="30"/>
    <col min="11519" max="11519" width="40.140625" style="30" customWidth="1"/>
    <col min="11520" max="11520" width="4.28515625" style="30" bestFit="1" customWidth="1"/>
    <col min="11521" max="11521" width="3.42578125" style="30" bestFit="1" customWidth="1"/>
    <col min="11522" max="11522" width="4.28515625" style="30" bestFit="1" customWidth="1"/>
    <col min="11523" max="11523" width="8.28515625" style="30" bestFit="1" customWidth="1"/>
    <col min="11524" max="11524" width="4.28515625" style="30" bestFit="1" customWidth="1"/>
    <col min="11525" max="11525" width="8.42578125" style="30" bestFit="1" customWidth="1"/>
    <col min="11526" max="11528" width="9.85546875" style="30" bestFit="1" customWidth="1"/>
    <col min="11529" max="11774" width="9.140625" style="30"/>
    <col min="11775" max="11775" width="40.140625" style="30" customWidth="1"/>
    <col min="11776" max="11776" width="4.28515625" style="30" bestFit="1" customWidth="1"/>
    <col min="11777" max="11777" width="3.42578125" style="30" bestFit="1" customWidth="1"/>
    <col min="11778" max="11778" width="4.28515625" style="30" bestFit="1" customWidth="1"/>
    <col min="11779" max="11779" width="8.28515625" style="30" bestFit="1" customWidth="1"/>
    <col min="11780" max="11780" width="4.28515625" style="30" bestFit="1" customWidth="1"/>
    <col min="11781" max="11781" width="8.42578125" style="30" bestFit="1" customWidth="1"/>
    <col min="11782" max="11784" width="9.85546875" style="30" bestFit="1" customWidth="1"/>
    <col min="11785" max="12030" width="9.140625" style="30"/>
    <col min="12031" max="12031" width="40.140625" style="30" customWidth="1"/>
    <col min="12032" max="12032" width="4.28515625" style="30" bestFit="1" customWidth="1"/>
    <col min="12033" max="12033" width="3.42578125" style="30" bestFit="1" customWidth="1"/>
    <col min="12034" max="12034" width="4.28515625" style="30" bestFit="1" customWidth="1"/>
    <col min="12035" max="12035" width="8.28515625" style="30" bestFit="1" customWidth="1"/>
    <col min="12036" max="12036" width="4.28515625" style="30" bestFit="1" customWidth="1"/>
    <col min="12037" max="12037" width="8.42578125" style="30" bestFit="1" customWidth="1"/>
    <col min="12038" max="12040" width="9.85546875" style="30" bestFit="1" customWidth="1"/>
    <col min="12041" max="12286" width="9.140625" style="30"/>
    <col min="12287" max="12287" width="40.140625" style="30" customWidth="1"/>
    <col min="12288" max="12288" width="4.28515625" style="30" bestFit="1" customWidth="1"/>
    <col min="12289" max="12289" width="3.42578125" style="30" bestFit="1" customWidth="1"/>
    <col min="12290" max="12290" width="4.28515625" style="30" bestFit="1" customWidth="1"/>
    <col min="12291" max="12291" width="8.28515625" style="30" bestFit="1" customWidth="1"/>
    <col min="12292" max="12292" width="4.28515625" style="30" bestFit="1" customWidth="1"/>
    <col min="12293" max="12293" width="8.42578125" style="30" bestFit="1" customWidth="1"/>
    <col min="12294" max="12296" width="9.85546875" style="30" bestFit="1" customWidth="1"/>
    <col min="12297" max="12542" width="9.140625" style="30"/>
    <col min="12543" max="12543" width="40.140625" style="30" customWidth="1"/>
    <col min="12544" max="12544" width="4.28515625" style="30" bestFit="1" customWidth="1"/>
    <col min="12545" max="12545" width="3.42578125" style="30" bestFit="1" customWidth="1"/>
    <col min="12546" max="12546" width="4.28515625" style="30" bestFit="1" customWidth="1"/>
    <col min="12547" max="12547" width="8.28515625" style="30" bestFit="1" customWidth="1"/>
    <col min="12548" max="12548" width="4.28515625" style="30" bestFit="1" customWidth="1"/>
    <col min="12549" max="12549" width="8.42578125" style="30" bestFit="1" customWidth="1"/>
    <col min="12550" max="12552" width="9.85546875" style="30" bestFit="1" customWidth="1"/>
    <col min="12553" max="12798" width="9.140625" style="30"/>
    <col min="12799" max="12799" width="40.140625" style="30" customWidth="1"/>
    <col min="12800" max="12800" width="4.28515625" style="30" bestFit="1" customWidth="1"/>
    <col min="12801" max="12801" width="3.42578125" style="30" bestFit="1" customWidth="1"/>
    <col min="12802" max="12802" width="4.28515625" style="30" bestFit="1" customWidth="1"/>
    <col min="12803" max="12803" width="8.28515625" style="30" bestFit="1" customWidth="1"/>
    <col min="12804" max="12804" width="4.28515625" style="30" bestFit="1" customWidth="1"/>
    <col min="12805" max="12805" width="8.42578125" style="30" bestFit="1" customWidth="1"/>
    <col min="12806" max="12808" width="9.85546875" style="30" bestFit="1" customWidth="1"/>
    <col min="12809" max="13054" width="9.140625" style="30"/>
    <col min="13055" max="13055" width="40.140625" style="30" customWidth="1"/>
    <col min="13056" max="13056" width="4.28515625" style="30" bestFit="1" customWidth="1"/>
    <col min="13057" max="13057" width="3.42578125" style="30" bestFit="1" customWidth="1"/>
    <col min="13058" max="13058" width="4.28515625" style="30" bestFit="1" customWidth="1"/>
    <col min="13059" max="13059" width="8.28515625" style="30" bestFit="1" customWidth="1"/>
    <col min="13060" max="13060" width="4.28515625" style="30" bestFit="1" customWidth="1"/>
    <col min="13061" max="13061" width="8.42578125" style="30" bestFit="1" customWidth="1"/>
    <col min="13062" max="13064" width="9.85546875" style="30" bestFit="1" customWidth="1"/>
    <col min="13065" max="13310" width="9.140625" style="30"/>
    <col min="13311" max="13311" width="40.140625" style="30" customWidth="1"/>
    <col min="13312" max="13312" width="4.28515625" style="30" bestFit="1" customWidth="1"/>
    <col min="13313" max="13313" width="3.42578125" style="30" bestFit="1" customWidth="1"/>
    <col min="13314" max="13314" width="4.28515625" style="30" bestFit="1" customWidth="1"/>
    <col min="13315" max="13315" width="8.28515625" style="30" bestFit="1" customWidth="1"/>
    <col min="13316" max="13316" width="4.28515625" style="30" bestFit="1" customWidth="1"/>
    <col min="13317" max="13317" width="8.42578125" style="30" bestFit="1" customWidth="1"/>
    <col min="13318" max="13320" width="9.85546875" style="30" bestFit="1" customWidth="1"/>
    <col min="13321" max="13566" width="9.140625" style="30"/>
    <col min="13567" max="13567" width="40.140625" style="30" customWidth="1"/>
    <col min="13568" max="13568" width="4.28515625" style="30" bestFit="1" customWidth="1"/>
    <col min="13569" max="13569" width="3.42578125" style="30" bestFit="1" customWidth="1"/>
    <col min="13570" max="13570" width="4.28515625" style="30" bestFit="1" customWidth="1"/>
    <col min="13571" max="13571" width="8.28515625" style="30" bestFit="1" customWidth="1"/>
    <col min="13572" max="13572" width="4.28515625" style="30" bestFit="1" customWidth="1"/>
    <col min="13573" max="13573" width="8.42578125" style="30" bestFit="1" customWidth="1"/>
    <col min="13574" max="13576" width="9.85546875" style="30" bestFit="1" customWidth="1"/>
    <col min="13577" max="13822" width="9.140625" style="30"/>
    <col min="13823" max="13823" width="40.140625" style="30" customWidth="1"/>
    <col min="13824" max="13824" width="4.28515625" style="30" bestFit="1" customWidth="1"/>
    <col min="13825" max="13825" width="3.42578125" style="30" bestFit="1" customWidth="1"/>
    <col min="13826" max="13826" width="4.28515625" style="30" bestFit="1" customWidth="1"/>
    <col min="13827" max="13827" width="8.28515625" style="30" bestFit="1" customWidth="1"/>
    <col min="13828" max="13828" width="4.28515625" style="30" bestFit="1" customWidth="1"/>
    <col min="13829" max="13829" width="8.42578125" style="30" bestFit="1" customWidth="1"/>
    <col min="13830" max="13832" width="9.85546875" style="30" bestFit="1" customWidth="1"/>
    <col min="13833" max="14078" width="9.140625" style="30"/>
    <col min="14079" max="14079" width="40.140625" style="30" customWidth="1"/>
    <col min="14080" max="14080" width="4.28515625" style="30" bestFit="1" customWidth="1"/>
    <col min="14081" max="14081" width="3.42578125" style="30" bestFit="1" customWidth="1"/>
    <col min="14082" max="14082" width="4.28515625" style="30" bestFit="1" customWidth="1"/>
    <col min="14083" max="14083" width="8.28515625" style="30" bestFit="1" customWidth="1"/>
    <col min="14084" max="14084" width="4.28515625" style="30" bestFit="1" customWidth="1"/>
    <col min="14085" max="14085" width="8.42578125" style="30" bestFit="1" customWidth="1"/>
    <col min="14086" max="14088" width="9.85546875" style="30" bestFit="1" customWidth="1"/>
    <col min="14089" max="14334" width="9.140625" style="30"/>
    <col min="14335" max="14335" width="40.140625" style="30" customWidth="1"/>
    <col min="14336" max="14336" width="4.28515625" style="30" bestFit="1" customWidth="1"/>
    <col min="14337" max="14337" width="3.42578125" style="30" bestFit="1" customWidth="1"/>
    <col min="14338" max="14338" width="4.28515625" style="30" bestFit="1" customWidth="1"/>
    <col min="14339" max="14339" width="8.28515625" style="30" bestFit="1" customWidth="1"/>
    <col min="14340" max="14340" width="4.28515625" style="30" bestFit="1" customWidth="1"/>
    <col min="14341" max="14341" width="8.42578125" style="30" bestFit="1" customWidth="1"/>
    <col min="14342" max="14344" width="9.85546875" style="30" bestFit="1" customWidth="1"/>
    <col min="14345" max="14590" width="9.140625" style="30"/>
    <col min="14591" max="14591" width="40.140625" style="30" customWidth="1"/>
    <col min="14592" max="14592" width="4.28515625" style="30" bestFit="1" customWidth="1"/>
    <col min="14593" max="14593" width="3.42578125" style="30" bestFit="1" customWidth="1"/>
    <col min="14594" max="14594" width="4.28515625" style="30" bestFit="1" customWidth="1"/>
    <col min="14595" max="14595" width="8.28515625" style="30" bestFit="1" customWidth="1"/>
    <col min="14596" max="14596" width="4.28515625" style="30" bestFit="1" customWidth="1"/>
    <col min="14597" max="14597" width="8.42578125" style="30" bestFit="1" customWidth="1"/>
    <col min="14598" max="14600" width="9.85546875" style="30" bestFit="1" customWidth="1"/>
    <col min="14601" max="14846" width="9.140625" style="30"/>
    <col min="14847" max="14847" width="40.140625" style="30" customWidth="1"/>
    <col min="14848" max="14848" width="4.28515625" style="30" bestFit="1" customWidth="1"/>
    <col min="14849" max="14849" width="3.42578125" style="30" bestFit="1" customWidth="1"/>
    <col min="14850" max="14850" width="4.28515625" style="30" bestFit="1" customWidth="1"/>
    <col min="14851" max="14851" width="8.28515625" style="30" bestFit="1" customWidth="1"/>
    <col min="14852" max="14852" width="4.28515625" style="30" bestFit="1" customWidth="1"/>
    <col min="14853" max="14853" width="8.42578125" style="30" bestFit="1" customWidth="1"/>
    <col min="14854" max="14856" width="9.85546875" style="30" bestFit="1" customWidth="1"/>
    <col min="14857" max="15102" width="9.140625" style="30"/>
    <col min="15103" max="15103" width="40.140625" style="30" customWidth="1"/>
    <col min="15104" max="15104" width="4.28515625" style="30" bestFit="1" customWidth="1"/>
    <col min="15105" max="15105" width="3.42578125" style="30" bestFit="1" customWidth="1"/>
    <col min="15106" max="15106" width="4.28515625" style="30" bestFit="1" customWidth="1"/>
    <col min="15107" max="15107" width="8.28515625" style="30" bestFit="1" customWidth="1"/>
    <col min="15108" max="15108" width="4.28515625" style="30" bestFit="1" customWidth="1"/>
    <col min="15109" max="15109" width="8.42578125" style="30" bestFit="1" customWidth="1"/>
    <col min="15110" max="15112" width="9.85546875" style="30" bestFit="1" customWidth="1"/>
    <col min="15113" max="15358" width="9.140625" style="30"/>
    <col min="15359" max="15359" width="40.140625" style="30" customWidth="1"/>
    <col min="15360" max="15360" width="4.28515625" style="30" bestFit="1" customWidth="1"/>
    <col min="15361" max="15361" width="3.42578125" style="30" bestFit="1" customWidth="1"/>
    <col min="15362" max="15362" width="4.28515625" style="30" bestFit="1" customWidth="1"/>
    <col min="15363" max="15363" width="8.28515625" style="30" bestFit="1" customWidth="1"/>
    <col min="15364" max="15364" width="4.28515625" style="30" bestFit="1" customWidth="1"/>
    <col min="15365" max="15365" width="8.42578125" style="30" bestFit="1" customWidth="1"/>
    <col min="15366" max="15368" width="9.85546875" style="30" bestFit="1" customWidth="1"/>
    <col min="15369" max="15614" width="9.140625" style="30"/>
    <col min="15615" max="15615" width="40.140625" style="30" customWidth="1"/>
    <col min="15616" max="15616" width="4.28515625" style="30" bestFit="1" customWidth="1"/>
    <col min="15617" max="15617" width="3.42578125" style="30" bestFit="1" customWidth="1"/>
    <col min="15618" max="15618" width="4.28515625" style="30" bestFit="1" customWidth="1"/>
    <col min="15619" max="15619" width="8.28515625" style="30" bestFit="1" customWidth="1"/>
    <col min="15620" max="15620" width="4.28515625" style="30" bestFit="1" customWidth="1"/>
    <col min="15621" max="15621" width="8.42578125" style="30" bestFit="1" customWidth="1"/>
    <col min="15622" max="15624" width="9.85546875" style="30" bestFit="1" customWidth="1"/>
    <col min="15625" max="15870" width="9.140625" style="30"/>
    <col min="15871" max="15871" width="40.140625" style="30" customWidth="1"/>
    <col min="15872" max="15872" width="4.28515625" style="30" bestFit="1" customWidth="1"/>
    <col min="15873" max="15873" width="3.42578125" style="30" bestFit="1" customWidth="1"/>
    <col min="15874" max="15874" width="4.28515625" style="30" bestFit="1" customWidth="1"/>
    <col min="15875" max="15875" width="8.28515625" style="30" bestFit="1" customWidth="1"/>
    <col min="15876" max="15876" width="4.28515625" style="30" bestFit="1" customWidth="1"/>
    <col min="15877" max="15877" width="8.42578125" style="30" bestFit="1" customWidth="1"/>
    <col min="15878" max="15880" width="9.85546875" style="30" bestFit="1" customWidth="1"/>
    <col min="15881" max="16126" width="9.140625" style="30"/>
    <col min="16127" max="16127" width="40.140625" style="30" customWidth="1"/>
    <col min="16128" max="16128" width="4.28515625" style="30" bestFit="1" customWidth="1"/>
    <col min="16129" max="16129" width="3.42578125" style="30" bestFit="1" customWidth="1"/>
    <col min="16130" max="16130" width="4.28515625" style="30" bestFit="1" customWidth="1"/>
    <col min="16131" max="16131" width="8.28515625" style="30" bestFit="1" customWidth="1"/>
    <col min="16132" max="16132" width="4.28515625" style="30" bestFit="1" customWidth="1"/>
    <col min="16133" max="16133" width="8.42578125" style="30" bestFit="1" customWidth="1"/>
    <col min="16134" max="16136" width="9.85546875" style="30" bestFit="1" customWidth="1"/>
    <col min="16137" max="16384" width="9.140625" style="30"/>
  </cols>
  <sheetData>
    <row r="1" spans="1:18" ht="15.75" x14ac:dyDescent="0.25">
      <c r="A1" s="145" t="s">
        <v>78</v>
      </c>
      <c r="B1" s="145"/>
      <c r="C1" s="145"/>
      <c r="D1" s="145"/>
      <c r="E1" s="145"/>
      <c r="F1" s="145"/>
      <c r="G1" s="145"/>
      <c r="H1" s="145"/>
      <c r="I1" s="145" t="s">
        <v>240</v>
      </c>
      <c r="J1" s="145"/>
      <c r="K1" s="145"/>
      <c r="L1" s="145"/>
      <c r="M1" s="145"/>
      <c r="N1" s="145"/>
      <c r="O1" s="145"/>
      <c r="P1" s="145"/>
      <c r="Q1" s="145"/>
      <c r="R1" s="145"/>
    </row>
    <row r="2" spans="1:18" ht="13.5" customHeight="1" x14ac:dyDescent="0.25">
      <c r="A2" s="250" t="s">
        <v>254</v>
      </c>
      <c r="B2" s="250"/>
      <c r="C2" s="250"/>
      <c r="D2" s="250"/>
      <c r="E2" s="250"/>
      <c r="F2" s="250"/>
      <c r="G2" s="250"/>
      <c r="H2" s="250"/>
      <c r="I2" s="250"/>
      <c r="J2" s="250"/>
    </row>
    <row r="3" spans="1:18" ht="15.75" hidden="1" x14ac:dyDescent="0.25">
      <c r="A3" s="250" t="s">
        <v>232</v>
      </c>
      <c r="B3" s="250"/>
      <c r="C3" s="250"/>
      <c r="D3" s="250"/>
      <c r="E3" s="250"/>
      <c r="F3" s="250"/>
      <c r="G3" s="250"/>
      <c r="H3" s="250"/>
      <c r="I3" s="250"/>
      <c r="J3" s="250"/>
    </row>
    <row r="4" spans="1:18" ht="14.25" customHeight="1" x14ac:dyDescent="0.25">
      <c r="A4" s="251" t="s">
        <v>283</v>
      </c>
      <c r="B4" s="251"/>
      <c r="C4" s="251"/>
      <c r="D4" s="251"/>
      <c r="E4" s="251"/>
      <c r="F4" s="251"/>
      <c r="G4" s="251"/>
      <c r="H4" s="251"/>
      <c r="I4" s="251"/>
      <c r="J4" s="251"/>
    </row>
    <row r="5" spans="1:18" hidden="1" x14ac:dyDescent="0.25">
      <c r="A5" s="249"/>
      <c r="B5" s="249"/>
      <c r="C5" s="249"/>
      <c r="D5" s="249"/>
      <c r="E5" s="249"/>
      <c r="F5" s="249"/>
      <c r="G5" s="249"/>
      <c r="H5" s="141"/>
      <c r="I5" s="141"/>
    </row>
    <row r="6" spans="1:18" x14ac:dyDescent="0.25">
      <c r="B6" s="249"/>
      <c r="C6" s="249"/>
      <c r="D6" s="249"/>
      <c r="E6" s="249"/>
      <c r="F6" s="249"/>
      <c r="G6" s="249"/>
      <c r="H6" s="141"/>
      <c r="I6" s="141"/>
      <c r="J6" s="31"/>
    </row>
    <row r="7" spans="1:18" ht="15.75" x14ac:dyDescent="0.25">
      <c r="A7" s="241" t="s">
        <v>25</v>
      </c>
      <c r="B7" s="241"/>
      <c r="C7" s="241"/>
      <c r="D7" s="241"/>
      <c r="E7" s="241"/>
      <c r="F7" s="241"/>
      <c r="G7" s="241"/>
      <c r="H7" s="241"/>
      <c r="I7" s="241"/>
      <c r="J7" s="241"/>
    </row>
    <row r="8" spans="1:18" ht="15.75" x14ac:dyDescent="0.25">
      <c r="A8" s="241" t="s">
        <v>79</v>
      </c>
      <c r="B8" s="241"/>
      <c r="C8" s="241"/>
      <c r="D8" s="241"/>
      <c r="E8" s="241"/>
      <c r="F8" s="241"/>
      <c r="G8" s="241"/>
      <c r="H8" s="241"/>
      <c r="I8" s="241"/>
      <c r="J8" s="241"/>
    </row>
    <row r="9" spans="1:18" ht="15.75" x14ac:dyDescent="0.25">
      <c r="A9" s="242" t="s">
        <v>80</v>
      </c>
      <c r="B9" s="242"/>
      <c r="C9" s="242"/>
      <c r="D9" s="242"/>
      <c r="E9" s="242"/>
      <c r="F9" s="242"/>
      <c r="G9" s="242"/>
      <c r="H9" s="242"/>
      <c r="I9" s="242"/>
      <c r="J9" s="242"/>
    </row>
    <row r="11" spans="1:18" ht="15" customHeight="1" x14ac:dyDescent="0.25">
      <c r="A11" s="243" t="s">
        <v>81</v>
      </c>
      <c r="B11" s="243" t="s">
        <v>56</v>
      </c>
      <c r="C11" s="243" t="s">
        <v>57</v>
      </c>
      <c r="D11" s="243" t="s">
        <v>58</v>
      </c>
      <c r="E11" s="244" t="s">
        <v>59</v>
      </c>
      <c r="F11" s="243" t="s">
        <v>60</v>
      </c>
      <c r="G11" s="245" t="s">
        <v>82</v>
      </c>
      <c r="H11" s="245" t="s">
        <v>247</v>
      </c>
      <c r="I11" s="247" t="s">
        <v>252</v>
      </c>
      <c r="J11" s="245" t="s">
        <v>274</v>
      </c>
    </row>
    <row r="12" spans="1:18" ht="15" customHeight="1" x14ac:dyDescent="0.25">
      <c r="A12" s="243"/>
      <c r="B12" s="243"/>
      <c r="C12" s="243"/>
      <c r="D12" s="243"/>
      <c r="E12" s="244"/>
      <c r="F12" s="243"/>
      <c r="G12" s="246"/>
      <c r="H12" s="246"/>
      <c r="I12" s="248"/>
      <c r="J12" s="246"/>
    </row>
    <row r="13" spans="1:18" x14ac:dyDescent="0.25">
      <c r="A13" s="146">
        <v>1</v>
      </c>
      <c r="B13" s="147">
        <v>2</v>
      </c>
      <c r="C13" s="147">
        <v>3</v>
      </c>
      <c r="D13" s="147">
        <v>4</v>
      </c>
      <c r="E13" s="148">
        <v>5</v>
      </c>
      <c r="F13" s="147">
        <v>6</v>
      </c>
      <c r="G13" s="149"/>
      <c r="H13" s="149"/>
      <c r="I13" s="149"/>
      <c r="J13" s="149"/>
    </row>
    <row r="14" spans="1:18" x14ac:dyDescent="0.25">
      <c r="A14" s="150" t="s">
        <v>83</v>
      </c>
      <c r="B14" s="150"/>
      <c r="C14" s="150"/>
      <c r="D14" s="150"/>
      <c r="E14" s="151"/>
      <c r="F14" s="150"/>
      <c r="G14" s="152"/>
      <c r="H14" s="181">
        <f>H15+H35+H40+H54</f>
        <v>1862322</v>
      </c>
      <c r="I14" s="181">
        <f t="shared" ref="I14:J14" si="0">I15+I35+I40+I54</f>
        <v>1498989</v>
      </c>
      <c r="J14" s="181">
        <f t="shared" si="0"/>
        <v>1503989</v>
      </c>
    </row>
    <row r="15" spans="1:18" ht="25.5" customHeight="1" x14ac:dyDescent="0.25">
      <c r="A15" s="153" t="s">
        <v>62</v>
      </c>
      <c r="B15" s="154" t="s">
        <v>63</v>
      </c>
      <c r="C15" s="154" t="s">
        <v>33</v>
      </c>
      <c r="D15" s="154"/>
      <c r="E15" s="155"/>
      <c r="F15" s="154"/>
      <c r="G15" s="156"/>
      <c r="H15" s="182">
        <f>H16+H33</f>
        <v>1464458</v>
      </c>
      <c r="I15" s="182">
        <f t="shared" ref="I15:J15" si="1">I16+I33</f>
        <v>1146498</v>
      </c>
      <c r="J15" s="182">
        <f t="shared" si="1"/>
        <v>1146498</v>
      </c>
    </row>
    <row r="16" spans="1:18" ht="24.75" customHeight="1" x14ac:dyDescent="0.25">
      <c r="A16" s="157" t="s">
        <v>64</v>
      </c>
      <c r="B16" s="154" t="s">
        <v>63</v>
      </c>
      <c r="C16" s="154" t="s">
        <v>33</v>
      </c>
      <c r="D16" s="154" t="s">
        <v>34</v>
      </c>
      <c r="E16" s="155" t="s">
        <v>196</v>
      </c>
      <c r="F16" s="154"/>
      <c r="G16" s="156"/>
      <c r="H16" s="175">
        <f>H17+H18+H19+H20+H21+H22+H23+H24+H25+H26+H27+H30+H31+H32</f>
        <v>1190066</v>
      </c>
      <c r="I16" s="175">
        <f t="shared" ref="I16:J16" si="2">I17+I18+I19+I20+I21+I22+I23+I24+I25+I26+I27+I30+I31+I32</f>
        <v>926984</v>
      </c>
      <c r="J16" s="175">
        <f t="shared" si="2"/>
        <v>926984</v>
      </c>
    </row>
    <row r="17" spans="1:10" ht="18" customHeight="1" x14ac:dyDescent="0.25">
      <c r="A17" s="194"/>
      <c r="B17" s="195" t="s">
        <v>63</v>
      </c>
      <c r="C17" s="195" t="s">
        <v>33</v>
      </c>
      <c r="D17" s="195" t="s">
        <v>42</v>
      </c>
      <c r="E17" s="199" t="s">
        <v>249</v>
      </c>
      <c r="F17" s="191" t="s">
        <v>84</v>
      </c>
      <c r="G17" s="196">
        <v>211</v>
      </c>
      <c r="H17" s="197">
        <v>385637</v>
      </c>
      <c r="I17" s="197">
        <v>308510</v>
      </c>
      <c r="J17" s="197">
        <v>308510</v>
      </c>
    </row>
    <row r="18" spans="1:10" ht="13.5" customHeight="1" x14ac:dyDescent="0.25">
      <c r="A18" s="194"/>
      <c r="B18" s="195"/>
      <c r="C18" s="195" t="s">
        <v>33</v>
      </c>
      <c r="D18" s="195" t="s">
        <v>42</v>
      </c>
      <c r="E18" s="199" t="s">
        <v>249</v>
      </c>
      <c r="F18" s="191" t="s">
        <v>205</v>
      </c>
      <c r="G18" s="196">
        <v>213</v>
      </c>
      <c r="H18" s="197">
        <v>116372</v>
      </c>
      <c r="I18" s="197">
        <v>93098</v>
      </c>
      <c r="J18" s="197">
        <v>93098</v>
      </c>
    </row>
    <row r="19" spans="1:10" x14ac:dyDescent="0.25">
      <c r="A19" s="232" t="s">
        <v>65</v>
      </c>
      <c r="B19" s="227" t="s">
        <v>63</v>
      </c>
      <c r="C19" s="227" t="s">
        <v>33</v>
      </c>
      <c r="D19" s="227" t="s">
        <v>36</v>
      </c>
      <c r="E19" s="158" t="s">
        <v>196</v>
      </c>
      <c r="F19" s="159" t="s">
        <v>84</v>
      </c>
      <c r="G19" s="160">
        <v>211</v>
      </c>
      <c r="H19" s="183">
        <v>388295</v>
      </c>
      <c r="I19" s="183">
        <v>285806</v>
      </c>
      <c r="J19" s="198">
        <f t="shared" ref="J19:J29" si="3">I19</f>
        <v>285806</v>
      </c>
    </row>
    <row r="20" spans="1:10" x14ac:dyDescent="0.25">
      <c r="A20" s="233"/>
      <c r="B20" s="228"/>
      <c r="C20" s="228"/>
      <c r="D20" s="228"/>
      <c r="E20" s="158" t="s">
        <v>196</v>
      </c>
      <c r="F20" s="161" t="s">
        <v>205</v>
      </c>
      <c r="G20" s="160">
        <v>213</v>
      </c>
      <c r="H20" s="183">
        <v>117355</v>
      </c>
      <c r="I20" s="183">
        <v>93884</v>
      </c>
      <c r="J20" s="198">
        <f t="shared" si="3"/>
        <v>93884</v>
      </c>
    </row>
    <row r="21" spans="1:10" x14ac:dyDescent="0.25">
      <c r="A21" s="233"/>
      <c r="B21" s="228"/>
      <c r="C21" s="228"/>
      <c r="D21" s="228"/>
      <c r="E21" s="158" t="s">
        <v>213</v>
      </c>
      <c r="F21" s="159" t="s">
        <v>85</v>
      </c>
      <c r="G21" s="160">
        <v>212</v>
      </c>
      <c r="H21" s="183">
        <v>30800</v>
      </c>
      <c r="I21" s="183">
        <v>24640</v>
      </c>
      <c r="J21" s="198">
        <f t="shared" si="3"/>
        <v>24640</v>
      </c>
    </row>
    <row r="22" spans="1:10" x14ac:dyDescent="0.25">
      <c r="A22" s="233"/>
      <c r="B22" s="228"/>
      <c r="C22" s="228"/>
      <c r="D22" s="228"/>
      <c r="E22" s="158" t="s">
        <v>236</v>
      </c>
      <c r="F22" s="162" t="s">
        <v>237</v>
      </c>
      <c r="G22" s="160">
        <v>221</v>
      </c>
      <c r="H22" s="183">
        <v>0</v>
      </c>
      <c r="I22" s="183">
        <f t="shared" ref="I22:I29" si="4">H22*68.355591%</f>
        <v>0</v>
      </c>
      <c r="J22" s="198">
        <f t="shared" si="3"/>
        <v>0</v>
      </c>
    </row>
    <row r="23" spans="1:10" x14ac:dyDescent="0.25">
      <c r="A23" s="233"/>
      <c r="B23" s="228"/>
      <c r="C23" s="228"/>
      <c r="D23" s="228"/>
      <c r="E23" s="158" t="s">
        <v>214</v>
      </c>
      <c r="F23" s="186" t="s">
        <v>86</v>
      </c>
      <c r="G23" s="160">
        <v>226</v>
      </c>
      <c r="H23" s="183">
        <v>32571</v>
      </c>
      <c r="I23" s="183">
        <v>25817</v>
      </c>
      <c r="J23" s="198">
        <f t="shared" si="3"/>
        <v>25817</v>
      </c>
    </row>
    <row r="24" spans="1:10" x14ac:dyDescent="0.25">
      <c r="A24" s="233"/>
      <c r="B24" s="228"/>
      <c r="C24" s="228"/>
      <c r="D24" s="228"/>
      <c r="E24" s="193" t="s">
        <v>250</v>
      </c>
      <c r="F24" s="193" t="s">
        <v>251</v>
      </c>
      <c r="G24" s="160">
        <v>263</v>
      </c>
      <c r="H24" s="183">
        <v>76536</v>
      </c>
      <c r="I24" s="183">
        <v>61229</v>
      </c>
      <c r="J24" s="198">
        <f t="shared" si="3"/>
        <v>61229</v>
      </c>
    </row>
    <row r="25" spans="1:10" x14ac:dyDescent="0.25">
      <c r="A25" s="233"/>
      <c r="B25" s="228"/>
      <c r="C25" s="228"/>
      <c r="D25" s="228"/>
      <c r="E25" s="158" t="s">
        <v>215</v>
      </c>
      <c r="F25" s="158" t="s">
        <v>206</v>
      </c>
      <c r="G25" s="160">
        <v>290</v>
      </c>
      <c r="H25" s="183">
        <v>12500</v>
      </c>
      <c r="I25" s="183">
        <v>10000</v>
      </c>
      <c r="J25" s="198">
        <f t="shared" si="3"/>
        <v>10000</v>
      </c>
    </row>
    <row r="26" spans="1:10" x14ac:dyDescent="0.25">
      <c r="A26" s="233"/>
      <c r="B26" s="228"/>
      <c r="C26" s="228"/>
      <c r="D26" s="228"/>
      <c r="E26" s="158" t="s">
        <v>215</v>
      </c>
      <c r="F26" s="158" t="s">
        <v>238</v>
      </c>
      <c r="G26" s="160">
        <v>291</v>
      </c>
      <c r="H26" s="183"/>
      <c r="I26" s="183">
        <f t="shared" si="4"/>
        <v>0</v>
      </c>
      <c r="J26" s="198">
        <f t="shared" si="3"/>
        <v>0</v>
      </c>
    </row>
    <row r="27" spans="1:10" ht="13.5" customHeight="1" x14ac:dyDescent="0.25">
      <c r="A27" s="233"/>
      <c r="B27" s="228"/>
      <c r="C27" s="228"/>
      <c r="D27" s="228"/>
      <c r="E27" s="158" t="s">
        <v>216</v>
      </c>
      <c r="F27" s="192" t="s">
        <v>248</v>
      </c>
      <c r="G27" s="160">
        <v>223</v>
      </c>
      <c r="H27" s="183">
        <v>15000</v>
      </c>
      <c r="I27" s="183">
        <v>12000</v>
      </c>
      <c r="J27" s="198">
        <f t="shared" si="3"/>
        <v>12000</v>
      </c>
    </row>
    <row r="28" spans="1:10" hidden="1" x14ac:dyDescent="0.25">
      <c r="A28" s="233"/>
      <c r="B28" s="228"/>
      <c r="C28" s="228"/>
      <c r="D28" s="228"/>
      <c r="E28" s="158" t="s">
        <v>217</v>
      </c>
      <c r="F28" s="158" t="s">
        <v>86</v>
      </c>
      <c r="G28" s="160">
        <v>223</v>
      </c>
      <c r="H28" s="183"/>
      <c r="I28" s="183">
        <f t="shared" si="4"/>
        <v>0</v>
      </c>
      <c r="J28" s="198">
        <f t="shared" si="3"/>
        <v>0</v>
      </c>
    </row>
    <row r="29" spans="1:10" ht="0.75" hidden="1" customHeight="1" x14ac:dyDescent="0.25">
      <c r="A29" s="233"/>
      <c r="B29" s="228"/>
      <c r="C29" s="228"/>
      <c r="D29" s="228"/>
      <c r="E29" s="158" t="s">
        <v>218</v>
      </c>
      <c r="F29" s="158" t="s">
        <v>86</v>
      </c>
      <c r="G29" s="160">
        <v>224</v>
      </c>
      <c r="H29" s="183"/>
      <c r="I29" s="183">
        <f t="shared" si="4"/>
        <v>0</v>
      </c>
      <c r="J29" s="198">
        <f t="shared" si="3"/>
        <v>0</v>
      </c>
    </row>
    <row r="30" spans="1:10" x14ac:dyDescent="0.25">
      <c r="A30" s="233"/>
      <c r="B30" s="228"/>
      <c r="C30" s="228"/>
      <c r="D30" s="228"/>
      <c r="E30" s="192" t="s">
        <v>218</v>
      </c>
      <c r="F30" s="158" t="s">
        <v>86</v>
      </c>
      <c r="G30" s="160">
        <v>225</v>
      </c>
      <c r="H30" s="183"/>
      <c r="I30" s="183"/>
      <c r="J30" s="198"/>
    </row>
    <row r="31" spans="1:10" x14ac:dyDescent="0.25">
      <c r="A31" s="233"/>
      <c r="B31" s="228"/>
      <c r="C31" s="228"/>
      <c r="D31" s="228"/>
      <c r="E31" s="192" t="s">
        <v>219</v>
      </c>
      <c r="F31" s="190" t="s">
        <v>86</v>
      </c>
      <c r="G31" s="160">
        <v>310</v>
      </c>
      <c r="H31" s="183">
        <v>0</v>
      </c>
      <c r="I31" s="183">
        <v>0</v>
      </c>
      <c r="J31" s="198">
        <v>0</v>
      </c>
    </row>
    <row r="32" spans="1:10" x14ac:dyDescent="0.25">
      <c r="A32" s="234"/>
      <c r="B32" s="229"/>
      <c r="C32" s="229"/>
      <c r="D32" s="229"/>
      <c r="E32" s="158" t="s">
        <v>220</v>
      </c>
      <c r="F32" s="158" t="s">
        <v>86</v>
      </c>
      <c r="G32" s="160">
        <v>346</v>
      </c>
      <c r="H32" s="183">
        <v>15000</v>
      </c>
      <c r="I32" s="183">
        <v>12000</v>
      </c>
      <c r="J32" s="198">
        <v>12000</v>
      </c>
    </row>
    <row r="33" spans="1:10" ht="27.75" x14ac:dyDescent="0.25">
      <c r="A33" s="157" t="s">
        <v>87</v>
      </c>
      <c r="B33" s="154" t="s">
        <v>63</v>
      </c>
      <c r="C33" s="154" t="s">
        <v>33</v>
      </c>
      <c r="D33" s="154" t="s">
        <v>38</v>
      </c>
      <c r="E33" s="155" t="s">
        <v>197</v>
      </c>
      <c r="F33" s="154"/>
      <c r="G33" s="160"/>
      <c r="H33" s="182">
        <v>274392</v>
      </c>
      <c r="I33" s="182">
        <v>219514</v>
      </c>
      <c r="J33" s="182">
        <v>219514</v>
      </c>
    </row>
    <row r="34" spans="1:10" x14ac:dyDescent="0.25">
      <c r="A34" s="140" t="s">
        <v>88</v>
      </c>
      <c r="B34" s="161" t="s">
        <v>63</v>
      </c>
      <c r="C34" s="161" t="s">
        <v>33</v>
      </c>
      <c r="D34" s="161" t="s">
        <v>38</v>
      </c>
      <c r="E34" s="161" t="s">
        <v>221</v>
      </c>
      <c r="F34" s="161" t="s">
        <v>86</v>
      </c>
      <c r="G34" s="156">
        <v>226</v>
      </c>
      <c r="H34" s="175">
        <v>274392</v>
      </c>
      <c r="I34" s="183">
        <v>219514</v>
      </c>
      <c r="J34" s="198">
        <v>219514</v>
      </c>
    </row>
    <row r="35" spans="1:10" x14ac:dyDescent="0.25">
      <c r="A35" s="163" t="s">
        <v>41</v>
      </c>
      <c r="B35" s="154" t="s">
        <v>63</v>
      </c>
      <c r="C35" s="154" t="s">
        <v>42</v>
      </c>
      <c r="D35" s="154" t="s">
        <v>34</v>
      </c>
      <c r="E35" s="154"/>
      <c r="F35" s="154"/>
      <c r="G35" s="160"/>
      <c r="H35" s="182">
        <f>H36</f>
        <v>136000</v>
      </c>
      <c r="I35" s="182">
        <f t="shared" ref="I35:J35" si="5">I36</f>
        <v>143000</v>
      </c>
      <c r="J35" s="182">
        <f t="shared" si="5"/>
        <v>148000</v>
      </c>
    </row>
    <row r="36" spans="1:10" x14ac:dyDescent="0.25">
      <c r="A36" s="157" t="s">
        <v>66</v>
      </c>
      <c r="B36" s="154" t="s">
        <v>63</v>
      </c>
      <c r="C36" s="154" t="s">
        <v>42</v>
      </c>
      <c r="D36" s="154" t="s">
        <v>44</v>
      </c>
      <c r="E36" s="154" t="s">
        <v>198</v>
      </c>
      <c r="F36" s="154"/>
      <c r="G36" s="156"/>
      <c r="H36" s="182">
        <f>H37+H38+H39</f>
        <v>136000</v>
      </c>
      <c r="I36" s="182">
        <f t="shared" ref="I36:J36" si="6">I37+I38+I39</f>
        <v>143000</v>
      </c>
      <c r="J36" s="182">
        <f t="shared" si="6"/>
        <v>148000</v>
      </c>
    </row>
    <row r="37" spans="1:10" x14ac:dyDescent="0.25">
      <c r="A37" s="232" t="s">
        <v>67</v>
      </c>
      <c r="B37" s="227" t="s">
        <v>63</v>
      </c>
      <c r="C37" s="227" t="s">
        <v>42</v>
      </c>
      <c r="D37" s="227" t="s">
        <v>44</v>
      </c>
      <c r="E37" s="227" t="s">
        <v>198</v>
      </c>
      <c r="F37" s="159" t="s">
        <v>84</v>
      </c>
      <c r="G37" s="156">
        <v>211</v>
      </c>
      <c r="H37" s="183">
        <v>96000</v>
      </c>
      <c r="I37" s="183">
        <v>99000</v>
      </c>
      <c r="J37" s="198">
        <v>103000</v>
      </c>
    </row>
    <row r="38" spans="1:10" x14ac:dyDescent="0.25">
      <c r="A38" s="233"/>
      <c r="B38" s="228"/>
      <c r="C38" s="228"/>
      <c r="D38" s="228"/>
      <c r="E38" s="228"/>
      <c r="F38" s="161" t="s">
        <v>205</v>
      </c>
      <c r="G38" s="164">
        <v>213</v>
      </c>
      <c r="H38" s="183">
        <v>29000</v>
      </c>
      <c r="I38" s="183">
        <v>30000</v>
      </c>
      <c r="J38" s="198">
        <v>29000</v>
      </c>
    </row>
    <row r="39" spans="1:10" x14ac:dyDescent="0.25">
      <c r="A39" s="187"/>
      <c r="B39" s="188"/>
      <c r="C39" s="188"/>
      <c r="D39" s="188"/>
      <c r="E39" s="188"/>
      <c r="F39" s="189"/>
      <c r="G39" s="164">
        <v>346</v>
      </c>
      <c r="H39" s="183">
        <v>11000</v>
      </c>
      <c r="I39" s="183">
        <v>14000</v>
      </c>
      <c r="J39" s="198">
        <v>16000</v>
      </c>
    </row>
    <row r="40" spans="1:10" ht="39" customHeight="1" x14ac:dyDescent="0.25">
      <c r="A40" s="153" t="s">
        <v>68</v>
      </c>
      <c r="B40" s="154" t="s">
        <v>63</v>
      </c>
      <c r="C40" s="154" t="s">
        <v>46</v>
      </c>
      <c r="D40" s="154" t="s">
        <v>34</v>
      </c>
      <c r="E40" s="154"/>
      <c r="F40" s="154"/>
      <c r="G40" s="164"/>
      <c r="H40" s="182">
        <f t="shared" ref="H40:J41" si="7">H41</f>
        <v>261864</v>
      </c>
      <c r="I40" s="182">
        <f t="shared" si="7"/>
        <v>209491</v>
      </c>
      <c r="J40" s="182">
        <f t="shared" si="7"/>
        <v>209491</v>
      </c>
    </row>
    <row r="41" spans="1:10" ht="20.45" customHeight="1" x14ac:dyDescent="0.25">
      <c r="A41" s="157" t="s">
        <v>47</v>
      </c>
      <c r="B41" s="154" t="s">
        <v>63</v>
      </c>
      <c r="C41" s="154" t="s">
        <v>46</v>
      </c>
      <c r="D41" s="154" t="s">
        <v>44</v>
      </c>
      <c r="E41" s="154"/>
      <c r="F41" s="154"/>
      <c r="G41" s="156"/>
      <c r="H41" s="178">
        <f>H42</f>
        <v>261864</v>
      </c>
      <c r="I41" s="178">
        <f t="shared" si="7"/>
        <v>209491</v>
      </c>
      <c r="J41" s="178">
        <f t="shared" si="7"/>
        <v>209491</v>
      </c>
    </row>
    <row r="42" spans="1:10" x14ac:dyDescent="0.25">
      <c r="A42" s="139" t="s">
        <v>69</v>
      </c>
      <c r="B42" s="165" t="s">
        <v>63</v>
      </c>
      <c r="C42" s="165" t="s">
        <v>46</v>
      </c>
      <c r="D42" s="165" t="s">
        <v>44</v>
      </c>
      <c r="E42" s="165" t="s">
        <v>199</v>
      </c>
      <c r="F42" s="165"/>
      <c r="G42" s="156"/>
      <c r="H42" s="184">
        <f>H43+H50+H53</f>
        <v>261864</v>
      </c>
      <c r="I42" s="184">
        <f t="shared" ref="I42:J42" si="8">I43+I50+I53</f>
        <v>209491</v>
      </c>
      <c r="J42" s="184">
        <f t="shared" si="8"/>
        <v>209491</v>
      </c>
    </row>
    <row r="43" spans="1:10" x14ac:dyDescent="0.25">
      <c r="A43" s="157" t="s">
        <v>71</v>
      </c>
      <c r="B43" s="167" t="s">
        <v>63</v>
      </c>
      <c r="C43" s="167" t="s">
        <v>46</v>
      </c>
      <c r="D43" s="167" t="s">
        <v>44</v>
      </c>
      <c r="E43" s="167" t="s">
        <v>258</v>
      </c>
      <c r="F43" s="167" t="s">
        <v>248</v>
      </c>
      <c r="G43" s="166">
        <v>223</v>
      </c>
      <c r="H43" s="183">
        <v>90000</v>
      </c>
      <c r="I43" s="183">
        <v>72000</v>
      </c>
      <c r="J43" s="198">
        <f t="shared" ref="J43:J51" si="9">I43</f>
        <v>72000</v>
      </c>
    </row>
    <row r="44" spans="1:10" ht="19.5" customHeight="1" x14ac:dyDescent="0.25">
      <c r="A44" s="232" t="s">
        <v>72</v>
      </c>
      <c r="B44" s="227" t="s">
        <v>63</v>
      </c>
      <c r="C44" s="227" t="s">
        <v>46</v>
      </c>
      <c r="D44" s="227" t="s">
        <v>44</v>
      </c>
      <c r="E44" s="158" t="s">
        <v>225</v>
      </c>
      <c r="F44" s="159" t="s">
        <v>86</v>
      </c>
      <c r="G44" s="149"/>
      <c r="H44" s="183"/>
      <c r="I44" s="183">
        <f t="shared" ref="I44:I49" si="10">H44*68.355591%</f>
        <v>0</v>
      </c>
      <c r="J44" s="181">
        <f t="shared" si="9"/>
        <v>0</v>
      </c>
    </row>
    <row r="45" spans="1:10" x14ac:dyDescent="0.25">
      <c r="A45" s="234"/>
      <c r="B45" s="229"/>
      <c r="C45" s="229"/>
      <c r="D45" s="229"/>
      <c r="E45" s="158" t="s">
        <v>226</v>
      </c>
      <c r="F45" s="158"/>
      <c r="G45" s="149">
        <v>226</v>
      </c>
      <c r="H45" s="183">
        <v>0</v>
      </c>
      <c r="I45" s="183">
        <f t="shared" si="10"/>
        <v>0</v>
      </c>
      <c r="J45" s="181">
        <f t="shared" si="9"/>
        <v>0</v>
      </c>
    </row>
    <row r="46" spans="1:10" ht="41.25" x14ac:dyDescent="0.25">
      <c r="A46" s="157" t="s">
        <v>73</v>
      </c>
      <c r="B46" s="167" t="s">
        <v>63</v>
      </c>
      <c r="C46" s="167" t="s">
        <v>46</v>
      </c>
      <c r="D46" s="167" t="s">
        <v>44</v>
      </c>
      <c r="E46" s="167" t="s">
        <v>227</v>
      </c>
      <c r="F46" s="167" t="s">
        <v>86</v>
      </c>
      <c r="G46" s="149">
        <v>340</v>
      </c>
      <c r="H46" s="183"/>
      <c r="I46" s="183">
        <f t="shared" si="10"/>
        <v>0</v>
      </c>
      <c r="J46" s="181">
        <f t="shared" si="9"/>
        <v>0</v>
      </c>
    </row>
    <row r="47" spans="1:10" x14ac:dyDescent="0.25">
      <c r="A47" s="194"/>
      <c r="B47" s="201" t="s">
        <v>63</v>
      </c>
      <c r="C47" s="201" t="s">
        <v>46</v>
      </c>
      <c r="D47" s="201" t="s">
        <v>44</v>
      </c>
      <c r="E47" s="201" t="s">
        <v>264</v>
      </c>
      <c r="F47" s="201" t="s">
        <v>265</v>
      </c>
      <c r="G47" s="149">
        <v>310</v>
      </c>
      <c r="H47" s="183"/>
      <c r="I47" s="183"/>
      <c r="J47" s="181"/>
    </row>
    <row r="48" spans="1:10" ht="15" customHeight="1" x14ac:dyDescent="0.25">
      <c r="A48" s="232" t="s">
        <v>70</v>
      </c>
      <c r="B48" s="238" t="s">
        <v>63</v>
      </c>
      <c r="C48" s="238" t="s">
        <v>46</v>
      </c>
      <c r="D48" s="238" t="s">
        <v>44</v>
      </c>
      <c r="E48" s="168" t="s">
        <v>228</v>
      </c>
      <c r="F48" s="227" t="s">
        <v>86</v>
      </c>
      <c r="G48" s="149"/>
      <c r="H48" s="185"/>
      <c r="I48" s="183">
        <f t="shared" si="10"/>
        <v>0</v>
      </c>
      <c r="J48" s="181">
        <f t="shared" si="9"/>
        <v>0</v>
      </c>
    </row>
    <row r="49" spans="1:10" x14ac:dyDescent="0.25">
      <c r="A49" s="236"/>
      <c r="B49" s="236"/>
      <c r="C49" s="236"/>
      <c r="D49" s="236"/>
      <c r="E49" s="168" t="s">
        <v>229</v>
      </c>
      <c r="F49" s="228"/>
      <c r="G49" s="160">
        <v>225</v>
      </c>
      <c r="H49" s="185"/>
      <c r="I49" s="183">
        <f t="shared" si="10"/>
        <v>0</v>
      </c>
      <c r="J49" s="181">
        <f t="shared" si="9"/>
        <v>0</v>
      </c>
    </row>
    <row r="50" spans="1:10" x14ac:dyDescent="0.25">
      <c r="A50" s="236"/>
      <c r="B50" s="236"/>
      <c r="C50" s="236"/>
      <c r="D50" s="236"/>
      <c r="E50" s="168" t="s">
        <v>229</v>
      </c>
      <c r="F50" s="228"/>
      <c r="G50" s="160">
        <v>226</v>
      </c>
      <c r="H50" s="185">
        <v>171864</v>
      </c>
      <c r="I50" s="183">
        <v>137491</v>
      </c>
      <c r="J50" s="181">
        <f t="shared" si="9"/>
        <v>137491</v>
      </c>
    </row>
    <row r="51" spans="1:10" x14ac:dyDescent="0.25">
      <c r="A51" s="236"/>
      <c r="B51" s="236"/>
      <c r="C51" s="236"/>
      <c r="D51" s="236"/>
      <c r="E51" s="201" t="s">
        <v>259</v>
      </c>
      <c r="F51" s="228"/>
      <c r="G51" s="160">
        <v>346</v>
      </c>
      <c r="H51" s="185"/>
      <c r="I51" s="183"/>
      <c r="J51" s="181">
        <f t="shared" si="9"/>
        <v>0</v>
      </c>
    </row>
    <row r="52" spans="1:10" x14ac:dyDescent="0.25">
      <c r="A52" s="236"/>
      <c r="B52" s="236"/>
      <c r="C52" s="236"/>
      <c r="D52" s="236"/>
      <c r="E52" s="200" t="s">
        <v>259</v>
      </c>
      <c r="F52" s="228"/>
      <c r="G52" s="160">
        <v>226</v>
      </c>
      <c r="H52" s="185"/>
      <c r="I52" s="183"/>
      <c r="J52" s="181"/>
    </row>
    <row r="53" spans="1:10" ht="15.75" customHeight="1" x14ac:dyDescent="0.25">
      <c r="A53" s="237"/>
      <c r="B53" s="237"/>
      <c r="C53" s="237"/>
      <c r="D53" s="237"/>
      <c r="E53" s="168" t="s">
        <v>222</v>
      </c>
      <c r="F53" s="229"/>
      <c r="G53" s="160">
        <v>346</v>
      </c>
      <c r="H53" s="185"/>
      <c r="I53" s="183"/>
      <c r="J53" s="181"/>
    </row>
    <row r="54" spans="1:10" ht="21.75" customHeight="1" x14ac:dyDescent="0.25">
      <c r="A54" s="153" t="s">
        <v>74</v>
      </c>
      <c r="B54" s="154" t="s">
        <v>63</v>
      </c>
      <c r="C54" s="154" t="s">
        <v>49</v>
      </c>
      <c r="D54" s="154"/>
      <c r="E54" s="154"/>
      <c r="F54" s="154"/>
      <c r="G54" s="160"/>
      <c r="H54" s="182"/>
      <c r="I54" s="182"/>
      <c r="J54" s="182"/>
    </row>
    <row r="55" spans="1:10" x14ac:dyDescent="0.25">
      <c r="A55" s="157" t="s">
        <v>50</v>
      </c>
      <c r="B55" s="154" t="s">
        <v>63</v>
      </c>
      <c r="C55" s="154" t="s">
        <v>49</v>
      </c>
      <c r="D55" s="154" t="s">
        <v>33</v>
      </c>
      <c r="E55" s="154" t="s">
        <v>204</v>
      </c>
      <c r="F55" s="154"/>
      <c r="G55" s="156"/>
      <c r="H55" s="182"/>
      <c r="I55" s="182"/>
      <c r="J55" s="182"/>
    </row>
    <row r="56" spans="1:10" x14ac:dyDescent="0.25">
      <c r="A56" s="240" t="s">
        <v>75</v>
      </c>
      <c r="B56" s="169" t="s">
        <v>63</v>
      </c>
      <c r="C56" s="169" t="s">
        <v>49</v>
      </c>
      <c r="D56" s="169" t="s">
        <v>33</v>
      </c>
      <c r="E56" s="169" t="s">
        <v>204</v>
      </c>
      <c r="F56" s="165"/>
      <c r="G56" s="156"/>
      <c r="H56" s="182"/>
      <c r="I56" s="182"/>
      <c r="J56" s="182"/>
    </row>
    <row r="57" spans="1:10" x14ac:dyDescent="0.25">
      <c r="A57" s="240"/>
      <c r="B57" s="239" t="s">
        <v>63</v>
      </c>
      <c r="C57" s="239" t="s">
        <v>49</v>
      </c>
      <c r="D57" s="239" t="s">
        <v>33</v>
      </c>
      <c r="E57" s="239" t="s">
        <v>204</v>
      </c>
      <c r="F57" s="158" t="s">
        <v>89</v>
      </c>
      <c r="G57" s="156"/>
      <c r="H57" s="185"/>
      <c r="I57" s="183"/>
      <c r="J57" s="181"/>
    </row>
    <row r="58" spans="1:10" x14ac:dyDescent="0.25">
      <c r="A58" s="240"/>
      <c r="B58" s="239"/>
      <c r="C58" s="239"/>
      <c r="D58" s="239"/>
      <c r="E58" s="239"/>
      <c r="F58" s="158" t="s">
        <v>207</v>
      </c>
      <c r="G58" s="160"/>
      <c r="H58" s="185"/>
      <c r="I58" s="183"/>
      <c r="J58" s="181"/>
    </row>
    <row r="59" spans="1:10" ht="15" hidden="1" customHeight="1" x14ac:dyDescent="0.25">
      <c r="A59" s="232" t="s">
        <v>76</v>
      </c>
      <c r="B59" s="39" t="s">
        <v>63</v>
      </c>
      <c r="C59" s="39" t="s">
        <v>49</v>
      </c>
      <c r="D59" s="39" t="s">
        <v>33</v>
      </c>
      <c r="E59" s="36" t="s">
        <v>90</v>
      </c>
      <c r="F59" s="36"/>
      <c r="G59" s="160">
        <v>213</v>
      </c>
      <c r="H59" s="37"/>
      <c r="I59" s="37"/>
      <c r="J59" s="38">
        <f>J60+J61+J62+J63</f>
        <v>0</v>
      </c>
    </row>
    <row r="60" spans="1:10" hidden="1" x14ac:dyDescent="0.25">
      <c r="A60" s="233"/>
      <c r="B60" s="230" t="s">
        <v>63</v>
      </c>
      <c r="C60" s="230" t="s">
        <v>49</v>
      </c>
      <c r="D60" s="230" t="s">
        <v>33</v>
      </c>
      <c r="E60" s="230">
        <v>4429900</v>
      </c>
      <c r="F60" s="230" t="s">
        <v>89</v>
      </c>
      <c r="G60" s="37"/>
      <c r="H60" s="32"/>
      <c r="I60" s="32"/>
      <c r="J60" s="35">
        <v>0</v>
      </c>
    </row>
    <row r="61" spans="1:10" hidden="1" x14ac:dyDescent="0.25">
      <c r="A61" s="233"/>
      <c r="B61" s="235"/>
      <c r="C61" s="235"/>
      <c r="D61" s="235"/>
      <c r="E61" s="235"/>
      <c r="F61" s="231"/>
      <c r="G61" s="32">
        <v>211</v>
      </c>
      <c r="H61" s="32"/>
      <c r="I61" s="32"/>
      <c r="J61" s="35">
        <v>0</v>
      </c>
    </row>
    <row r="62" spans="1:10" hidden="1" x14ac:dyDescent="0.25">
      <c r="A62" s="233"/>
      <c r="B62" s="235"/>
      <c r="C62" s="235"/>
      <c r="D62" s="235"/>
      <c r="E62" s="235"/>
      <c r="F62" s="230" t="s">
        <v>86</v>
      </c>
      <c r="G62" s="32">
        <v>213</v>
      </c>
      <c r="H62" s="32"/>
      <c r="I62" s="32"/>
      <c r="J62" s="35">
        <v>0</v>
      </c>
    </row>
    <row r="63" spans="1:10" hidden="1" x14ac:dyDescent="0.25">
      <c r="A63" s="234"/>
      <c r="B63" s="231"/>
      <c r="C63" s="231"/>
      <c r="D63" s="231"/>
      <c r="E63" s="231"/>
      <c r="F63" s="231"/>
      <c r="G63" s="32">
        <v>225</v>
      </c>
      <c r="H63" s="32"/>
      <c r="I63" s="32"/>
      <c r="J63" s="35">
        <v>0</v>
      </c>
    </row>
    <row r="64" spans="1:10" hidden="1" x14ac:dyDescent="0.25">
      <c r="A64" s="232" t="s">
        <v>77</v>
      </c>
      <c r="B64" s="39" t="s">
        <v>63</v>
      </c>
      <c r="C64" s="39" t="s">
        <v>49</v>
      </c>
      <c r="D64" s="39" t="s">
        <v>33</v>
      </c>
      <c r="E64" s="36" t="s">
        <v>91</v>
      </c>
      <c r="F64" s="36"/>
      <c r="G64" s="32">
        <v>340</v>
      </c>
      <c r="H64" s="33"/>
      <c r="I64" s="33"/>
      <c r="J64" s="34">
        <f>J65+J66</f>
        <v>0</v>
      </c>
    </row>
    <row r="65" spans="1:10" hidden="1" x14ac:dyDescent="0.25">
      <c r="A65" s="233"/>
      <c r="B65" s="230" t="s">
        <v>63</v>
      </c>
      <c r="C65" s="230" t="s">
        <v>49</v>
      </c>
      <c r="D65" s="230" t="s">
        <v>33</v>
      </c>
      <c r="E65" s="230">
        <v>4439900</v>
      </c>
      <c r="F65" s="230" t="s">
        <v>89</v>
      </c>
      <c r="G65" s="33"/>
      <c r="H65" s="32"/>
      <c r="I65" s="32"/>
      <c r="J65" s="35">
        <f>'[3]расчетные ппоказ за 2012'!N6</f>
        <v>0</v>
      </c>
    </row>
    <row r="66" spans="1:10" hidden="1" x14ac:dyDescent="0.25">
      <c r="A66" s="234"/>
      <c r="B66" s="231"/>
      <c r="C66" s="231"/>
      <c r="D66" s="231"/>
      <c r="E66" s="231"/>
      <c r="F66" s="231"/>
      <c r="G66" s="32">
        <v>211</v>
      </c>
      <c r="H66" s="32"/>
      <c r="I66" s="32"/>
      <c r="J66" s="35">
        <f>'[3]расчетные ппоказ за 2012'!N9</f>
        <v>0</v>
      </c>
    </row>
    <row r="67" spans="1:10" x14ac:dyDescent="0.25">
      <c r="H67" s="30"/>
      <c r="I67" s="30"/>
    </row>
    <row r="68" spans="1:10" x14ac:dyDescent="0.25">
      <c r="G68" s="30"/>
      <c r="H68" s="30"/>
      <c r="I68" s="30"/>
    </row>
    <row r="69" spans="1:10" x14ac:dyDescent="0.25">
      <c r="G69" s="30"/>
      <c r="H69" s="30"/>
      <c r="I69" s="30"/>
    </row>
    <row r="70" spans="1:10" x14ac:dyDescent="0.25">
      <c r="G70" s="30"/>
      <c r="H70" s="30"/>
      <c r="I70" s="30"/>
    </row>
    <row r="71" spans="1:10" x14ac:dyDescent="0.25">
      <c r="G71" s="30"/>
      <c r="H71" s="30"/>
      <c r="I71" s="30"/>
    </row>
    <row r="72" spans="1:10" x14ac:dyDescent="0.25">
      <c r="G72" s="30"/>
      <c r="H72" s="30"/>
      <c r="I72" s="30"/>
    </row>
    <row r="73" spans="1:10" x14ac:dyDescent="0.25">
      <c r="G73" s="30"/>
      <c r="H73" s="30"/>
      <c r="I73" s="30"/>
    </row>
    <row r="74" spans="1:10" x14ac:dyDescent="0.25">
      <c r="G74" s="30"/>
      <c r="H74" s="30"/>
      <c r="I74" s="30"/>
    </row>
    <row r="75" spans="1:10" ht="15.75" customHeight="1" x14ac:dyDescent="0.25">
      <c r="G75" s="30"/>
      <c r="H75" s="30"/>
      <c r="I75" s="30"/>
    </row>
    <row r="76" spans="1:10" x14ac:dyDescent="0.25">
      <c r="G76" s="30"/>
      <c r="H76" s="30"/>
      <c r="I76" s="30"/>
    </row>
    <row r="77" spans="1:10" ht="15" customHeight="1" x14ac:dyDescent="0.25">
      <c r="G77" s="30"/>
      <c r="H77" s="30"/>
      <c r="I77" s="30"/>
    </row>
    <row r="78" spans="1:10" x14ac:dyDescent="0.25">
      <c r="G78" s="30"/>
      <c r="H78" s="30"/>
      <c r="I78" s="30"/>
    </row>
    <row r="79" spans="1:10" x14ac:dyDescent="0.25">
      <c r="G79" s="30"/>
      <c r="H79" s="30"/>
      <c r="I79" s="30"/>
    </row>
    <row r="80" spans="1:10" x14ac:dyDescent="0.25">
      <c r="G80" s="30"/>
      <c r="H80" s="30"/>
      <c r="I80" s="30"/>
    </row>
    <row r="81" spans="7:9" x14ac:dyDescent="0.25">
      <c r="G81" s="30"/>
      <c r="H81" s="30"/>
      <c r="I81" s="30"/>
    </row>
    <row r="82" spans="7:9" x14ac:dyDescent="0.25">
      <c r="G82" s="30"/>
      <c r="H82" s="30"/>
      <c r="I82" s="30"/>
    </row>
    <row r="83" spans="7:9" x14ac:dyDescent="0.25">
      <c r="G83" s="30"/>
      <c r="H83" s="30"/>
      <c r="I83" s="30"/>
    </row>
    <row r="84" spans="7:9" x14ac:dyDescent="0.25">
      <c r="G84" s="30"/>
      <c r="H84" s="30"/>
      <c r="I84" s="30"/>
    </row>
    <row r="85" spans="7:9" x14ac:dyDescent="0.25">
      <c r="G85" s="30"/>
      <c r="H85" s="30"/>
      <c r="I85" s="30"/>
    </row>
    <row r="86" spans="7:9" x14ac:dyDescent="0.25">
      <c r="G86" s="30"/>
      <c r="H86" s="30"/>
      <c r="I86" s="30"/>
    </row>
    <row r="87" spans="7:9" x14ac:dyDescent="0.25">
      <c r="G87" s="30"/>
      <c r="H87" s="30"/>
      <c r="I87" s="30"/>
    </row>
    <row r="88" spans="7:9" x14ac:dyDescent="0.25">
      <c r="G88" s="30"/>
      <c r="H88" s="30"/>
      <c r="I88" s="30"/>
    </row>
    <row r="89" spans="7:9" x14ac:dyDescent="0.25">
      <c r="G89" s="30"/>
      <c r="H89" s="30"/>
      <c r="I89" s="30"/>
    </row>
    <row r="90" spans="7:9" x14ac:dyDescent="0.25">
      <c r="G90" s="30"/>
      <c r="H90" s="30"/>
      <c r="I90" s="30"/>
    </row>
    <row r="91" spans="7:9" x14ac:dyDescent="0.25">
      <c r="G91" s="30"/>
      <c r="H91" s="30"/>
      <c r="I91" s="30"/>
    </row>
    <row r="92" spans="7:9" x14ac:dyDescent="0.25">
      <c r="G92" s="30"/>
      <c r="H92" s="30"/>
      <c r="I92" s="30"/>
    </row>
    <row r="93" spans="7:9" x14ac:dyDescent="0.25">
      <c r="G93" s="30"/>
      <c r="H93" s="30"/>
      <c r="I93" s="30"/>
    </row>
    <row r="94" spans="7:9" x14ac:dyDescent="0.25">
      <c r="G94" s="30"/>
      <c r="H94" s="30"/>
      <c r="I94" s="30"/>
    </row>
    <row r="95" spans="7:9" x14ac:dyDescent="0.25">
      <c r="G95" s="30"/>
      <c r="H95" s="30"/>
      <c r="I95" s="30"/>
    </row>
    <row r="96" spans="7:9" x14ac:dyDescent="0.25">
      <c r="G96" s="30"/>
      <c r="H96" s="30"/>
      <c r="I96" s="30"/>
    </row>
    <row r="97" spans="7:9" ht="15" customHeight="1" x14ac:dyDescent="0.25">
      <c r="G97" s="30"/>
      <c r="H97" s="30"/>
      <c r="I97" s="30"/>
    </row>
    <row r="98" spans="7:9" x14ac:dyDescent="0.25">
      <c r="G98" s="30"/>
      <c r="H98" s="30"/>
      <c r="I98" s="30"/>
    </row>
    <row r="99" spans="7:9" x14ac:dyDescent="0.25">
      <c r="G99" s="30"/>
      <c r="H99" s="30"/>
      <c r="I99" s="30"/>
    </row>
    <row r="100" spans="7:9" x14ac:dyDescent="0.25">
      <c r="G100" s="30"/>
      <c r="H100" s="30"/>
      <c r="I100" s="30"/>
    </row>
    <row r="101" spans="7:9" x14ac:dyDescent="0.25">
      <c r="G101" s="30"/>
      <c r="H101" s="30"/>
      <c r="I101" s="30"/>
    </row>
    <row r="102" spans="7:9" x14ac:dyDescent="0.25">
      <c r="G102" s="30"/>
      <c r="H102" s="30"/>
      <c r="I102" s="30"/>
    </row>
    <row r="103" spans="7:9" x14ac:dyDescent="0.25">
      <c r="G103" s="30"/>
      <c r="H103" s="30"/>
      <c r="I103" s="30"/>
    </row>
    <row r="104" spans="7:9" ht="15" customHeight="1" x14ac:dyDescent="0.25">
      <c r="G104" s="30"/>
      <c r="H104" s="30"/>
      <c r="I104" s="30"/>
    </row>
    <row r="105" spans="7:9" x14ac:dyDescent="0.25">
      <c r="G105" s="30"/>
      <c r="H105" s="30"/>
      <c r="I105" s="30"/>
    </row>
    <row r="106" spans="7:9" x14ac:dyDescent="0.25">
      <c r="G106" s="30"/>
      <c r="H106" s="30"/>
      <c r="I106" s="30"/>
    </row>
    <row r="107" spans="7:9" ht="15" customHeight="1" x14ac:dyDescent="0.25">
      <c r="G107" s="30"/>
      <c r="H107" s="30"/>
      <c r="I107" s="30"/>
    </row>
    <row r="108" spans="7:9" x14ac:dyDescent="0.25">
      <c r="G108" s="30"/>
      <c r="H108" s="30"/>
      <c r="I108" s="30"/>
    </row>
    <row r="109" spans="7:9" x14ac:dyDescent="0.25">
      <c r="G109" s="30"/>
      <c r="H109" s="30"/>
      <c r="I109" s="30"/>
    </row>
    <row r="110" spans="7:9" x14ac:dyDescent="0.25">
      <c r="G110" s="30"/>
      <c r="H110" s="30"/>
      <c r="I110" s="30"/>
    </row>
    <row r="111" spans="7:9" x14ac:dyDescent="0.25">
      <c r="G111" s="30"/>
      <c r="H111" s="30"/>
      <c r="I111" s="30"/>
    </row>
    <row r="112" spans="7:9" x14ac:dyDescent="0.25">
      <c r="G112" s="30"/>
      <c r="H112" s="30"/>
      <c r="I112" s="30"/>
    </row>
    <row r="113" spans="7:9" ht="15" customHeight="1" x14ac:dyDescent="0.25">
      <c r="G113" s="30"/>
      <c r="H113" s="30"/>
      <c r="I113" s="30"/>
    </row>
    <row r="114" spans="7:9" x14ac:dyDescent="0.25">
      <c r="G114" s="30"/>
      <c r="H114" s="30"/>
      <c r="I114" s="30"/>
    </row>
    <row r="115" spans="7:9" x14ac:dyDescent="0.25">
      <c r="G115" s="30"/>
      <c r="H115" s="30"/>
      <c r="I115" s="30"/>
    </row>
    <row r="116" spans="7:9" x14ac:dyDescent="0.25">
      <c r="G116" s="30"/>
      <c r="H116" s="30"/>
      <c r="I116" s="30"/>
    </row>
    <row r="117" spans="7:9" x14ac:dyDescent="0.25">
      <c r="G117" s="30"/>
      <c r="H117" s="30"/>
      <c r="I117" s="30"/>
    </row>
    <row r="118" spans="7:9" x14ac:dyDescent="0.25">
      <c r="G118" s="30"/>
      <c r="H118" s="30"/>
      <c r="I118" s="30"/>
    </row>
    <row r="119" spans="7:9" x14ac:dyDescent="0.25">
      <c r="G119" s="30"/>
      <c r="H119" s="30"/>
      <c r="I119" s="30"/>
    </row>
    <row r="120" spans="7:9" x14ac:dyDescent="0.25">
      <c r="G120" s="30"/>
      <c r="H120" s="30"/>
      <c r="I120" s="30"/>
    </row>
    <row r="121" spans="7:9" x14ac:dyDescent="0.25">
      <c r="G121" s="30"/>
      <c r="H121" s="30"/>
      <c r="I121" s="30"/>
    </row>
    <row r="122" spans="7:9" x14ac:dyDescent="0.25">
      <c r="G122" s="30"/>
      <c r="H122" s="30"/>
      <c r="I122" s="30"/>
    </row>
    <row r="123" spans="7:9" ht="15" customHeight="1" x14ac:dyDescent="0.25">
      <c r="G123" s="30"/>
      <c r="H123" s="30"/>
      <c r="I123" s="30"/>
    </row>
    <row r="124" spans="7:9" x14ac:dyDescent="0.25">
      <c r="G124" s="30"/>
      <c r="H124" s="30"/>
      <c r="I124" s="30"/>
    </row>
    <row r="125" spans="7:9" x14ac:dyDescent="0.25">
      <c r="G125" s="30"/>
      <c r="H125" s="30"/>
      <c r="I125" s="30"/>
    </row>
    <row r="126" spans="7:9" x14ac:dyDescent="0.25">
      <c r="G126" s="30"/>
      <c r="H126" s="30"/>
      <c r="I126" s="30"/>
    </row>
    <row r="127" spans="7:9" x14ac:dyDescent="0.25">
      <c r="G127" s="30"/>
      <c r="H127" s="30"/>
      <c r="I127" s="30"/>
    </row>
    <row r="128" spans="7:9" x14ac:dyDescent="0.25">
      <c r="G128" s="30"/>
      <c r="H128" s="30"/>
      <c r="I128" s="30"/>
    </row>
    <row r="129" spans="7:9" x14ac:dyDescent="0.25">
      <c r="G129" s="30"/>
      <c r="H129" s="30"/>
      <c r="I129" s="30"/>
    </row>
    <row r="130" spans="7:9" x14ac:dyDescent="0.25">
      <c r="G130" s="30"/>
      <c r="H130" s="30"/>
      <c r="I130" s="30"/>
    </row>
    <row r="131" spans="7:9" x14ac:dyDescent="0.25">
      <c r="G131" s="30"/>
      <c r="H131" s="30"/>
      <c r="I131" s="30"/>
    </row>
    <row r="132" spans="7:9" x14ac:dyDescent="0.25">
      <c r="G132" s="30"/>
      <c r="H132" s="30"/>
      <c r="I132" s="30"/>
    </row>
    <row r="133" spans="7:9" x14ac:dyDescent="0.25">
      <c r="G133" s="30"/>
      <c r="H133" s="30"/>
      <c r="I133" s="30"/>
    </row>
    <row r="134" spans="7:9" x14ac:dyDescent="0.25">
      <c r="G134" s="30"/>
      <c r="H134" s="30"/>
      <c r="I134" s="30"/>
    </row>
    <row r="135" spans="7:9" x14ac:dyDescent="0.25">
      <c r="G135" s="30"/>
      <c r="H135" s="30"/>
      <c r="I135" s="30"/>
    </row>
    <row r="136" spans="7:9" x14ac:dyDescent="0.25">
      <c r="G136" s="30"/>
      <c r="H136" s="30"/>
      <c r="I136" s="30"/>
    </row>
    <row r="137" spans="7:9" x14ac:dyDescent="0.25">
      <c r="G137" s="30"/>
      <c r="H137" s="30"/>
      <c r="I137" s="30"/>
    </row>
    <row r="138" spans="7:9" x14ac:dyDescent="0.25">
      <c r="G138" s="30"/>
      <c r="H138" s="30"/>
      <c r="I138" s="30"/>
    </row>
    <row r="139" spans="7:9" x14ac:dyDescent="0.25">
      <c r="G139" s="30"/>
      <c r="H139" s="30"/>
      <c r="I139" s="30"/>
    </row>
    <row r="140" spans="7:9" x14ac:dyDescent="0.25">
      <c r="G140" s="30"/>
      <c r="H140" s="30"/>
      <c r="I140" s="30"/>
    </row>
    <row r="141" spans="7:9" x14ac:dyDescent="0.25">
      <c r="G141" s="30"/>
      <c r="H141" s="30"/>
      <c r="I141" s="30"/>
    </row>
    <row r="142" spans="7:9" x14ac:dyDescent="0.25">
      <c r="G142" s="30"/>
      <c r="H142" s="30"/>
      <c r="I142" s="30"/>
    </row>
    <row r="143" spans="7:9" x14ac:dyDescent="0.25">
      <c r="G143" s="30"/>
      <c r="H143" s="30"/>
      <c r="I143" s="30"/>
    </row>
    <row r="144" spans="7:9" x14ac:dyDescent="0.25">
      <c r="G144" s="30"/>
      <c r="H144" s="30"/>
      <c r="I144" s="30"/>
    </row>
    <row r="145" spans="7:7" x14ac:dyDescent="0.25">
      <c r="G145" s="30"/>
    </row>
  </sheetData>
  <mergeCells count="54">
    <mergeCell ref="I11:I12"/>
    <mergeCell ref="B6:G6"/>
    <mergeCell ref="A5:G5"/>
    <mergeCell ref="A2:J2"/>
    <mergeCell ref="A3:J3"/>
    <mergeCell ref="A4:J4"/>
    <mergeCell ref="A19:A32"/>
    <mergeCell ref="B19:B32"/>
    <mergeCell ref="C19:C32"/>
    <mergeCell ref="D19:D32"/>
    <mergeCell ref="A7:J7"/>
    <mergeCell ref="A8:J8"/>
    <mergeCell ref="A9:J9"/>
    <mergeCell ref="A11:A12"/>
    <mergeCell ref="B11:B12"/>
    <mergeCell ref="C11:C12"/>
    <mergeCell ref="D11:D12"/>
    <mergeCell ref="E11:E12"/>
    <mergeCell ref="F11:F12"/>
    <mergeCell ref="G11:G12"/>
    <mergeCell ref="J11:J12"/>
    <mergeCell ref="H11:H12"/>
    <mergeCell ref="A37:A38"/>
    <mergeCell ref="B37:B38"/>
    <mergeCell ref="C37:C38"/>
    <mergeCell ref="D37:D38"/>
    <mergeCell ref="E37:E38"/>
    <mergeCell ref="E57:E58"/>
    <mergeCell ref="A44:A45"/>
    <mergeCell ref="B44:B45"/>
    <mergeCell ref="C44:C45"/>
    <mergeCell ref="D44:D45"/>
    <mergeCell ref="C48:C53"/>
    <mergeCell ref="D48:D53"/>
    <mergeCell ref="A56:A58"/>
    <mergeCell ref="B57:B58"/>
    <mergeCell ref="C57:C58"/>
    <mergeCell ref="D57:D58"/>
    <mergeCell ref="F48:F53"/>
    <mergeCell ref="F65:F66"/>
    <mergeCell ref="A59:A63"/>
    <mergeCell ref="B60:B63"/>
    <mergeCell ref="C60:C63"/>
    <mergeCell ref="D60:D63"/>
    <mergeCell ref="E60:E63"/>
    <mergeCell ref="F60:F61"/>
    <mergeCell ref="F62:F63"/>
    <mergeCell ref="A64:A66"/>
    <mergeCell ref="B65:B66"/>
    <mergeCell ref="C65:C66"/>
    <mergeCell ref="D65:D66"/>
    <mergeCell ref="E65:E66"/>
    <mergeCell ref="A48:A53"/>
    <mergeCell ref="B48:B53"/>
  </mergeCells>
  <pageMargins left="0.35" right="0.11" top="0.74803149606299213" bottom="0.28999999999999998" header="0.31496062992125984" footer="0.31496062992125984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topLeftCell="A16" workbookViewId="0">
      <selection activeCell="H78" sqref="H78"/>
    </sheetView>
  </sheetViews>
  <sheetFormatPr defaultRowHeight="15" x14ac:dyDescent="0.25"/>
  <cols>
    <col min="1" max="1" width="5.7109375" customWidth="1"/>
    <col min="2" max="2" width="29" customWidth="1"/>
    <col min="6" max="6" width="13.85546875" customWidth="1"/>
    <col min="7" max="7" width="11.28515625" customWidth="1"/>
  </cols>
  <sheetData>
    <row r="1" spans="1:8" x14ac:dyDescent="0.25">
      <c r="A1" s="252" t="s">
        <v>95</v>
      </c>
      <c r="B1" s="252"/>
      <c r="C1" s="41"/>
      <c r="D1" s="41"/>
      <c r="E1" s="252" t="s">
        <v>96</v>
      </c>
      <c r="F1" s="252"/>
      <c r="G1" s="252"/>
      <c r="H1" s="252"/>
    </row>
    <row r="2" spans="1:8" ht="27" customHeight="1" x14ac:dyDescent="0.25">
      <c r="A2" s="255" t="s">
        <v>239</v>
      </c>
      <c r="B2" s="255"/>
      <c r="C2" s="41"/>
      <c r="D2" s="41"/>
      <c r="E2" s="252" t="s">
        <v>255</v>
      </c>
      <c r="F2" s="252"/>
      <c r="G2" s="252"/>
      <c r="H2" s="252"/>
    </row>
    <row r="3" spans="1:8" x14ac:dyDescent="0.25">
      <c r="A3" s="254" t="s">
        <v>257</v>
      </c>
      <c r="B3" s="254"/>
      <c r="C3" s="254"/>
      <c r="D3" s="254"/>
      <c r="E3" s="254"/>
      <c r="F3" s="254"/>
      <c r="G3" s="254"/>
      <c r="H3" s="254"/>
    </row>
    <row r="4" spans="1:8" x14ac:dyDescent="0.25">
      <c r="A4" s="252" t="s">
        <v>231</v>
      </c>
      <c r="B4" s="252"/>
      <c r="C4" s="41"/>
      <c r="D4" s="41"/>
      <c r="E4" s="253" t="s">
        <v>279</v>
      </c>
      <c r="F4" s="253"/>
      <c r="G4" s="253"/>
      <c r="H4" s="253"/>
    </row>
    <row r="5" spans="1:8" x14ac:dyDescent="0.25">
      <c r="A5" s="254"/>
      <c r="B5" s="254"/>
      <c r="C5" s="41"/>
      <c r="D5" s="41"/>
      <c r="E5" s="253"/>
      <c r="F5" s="253"/>
      <c r="G5" s="253"/>
      <c r="H5" s="253"/>
    </row>
    <row r="6" spans="1:8" x14ac:dyDescent="0.25">
      <c r="A6" s="265"/>
      <c r="B6" s="265"/>
      <c r="C6" s="41"/>
      <c r="D6" s="266"/>
      <c r="E6" s="266"/>
      <c r="F6" s="266"/>
      <c r="G6" s="266"/>
      <c r="H6" s="266"/>
    </row>
    <row r="7" spans="1:8" ht="15.75" x14ac:dyDescent="0.25">
      <c r="A7" s="41"/>
      <c r="B7" s="267" t="s">
        <v>97</v>
      </c>
      <c r="C7" s="267"/>
      <c r="D7" s="267"/>
      <c r="E7" s="267"/>
      <c r="F7" s="267"/>
      <c r="G7" s="267"/>
      <c r="H7" s="267"/>
    </row>
    <row r="8" spans="1:8" ht="15.75" x14ac:dyDescent="0.25">
      <c r="A8" s="41"/>
      <c r="B8" s="42"/>
      <c r="C8" s="42"/>
      <c r="D8" s="42"/>
      <c r="E8" s="42"/>
      <c r="F8" s="42"/>
      <c r="G8" s="42"/>
      <c r="H8" s="42"/>
    </row>
    <row r="9" spans="1:8" x14ac:dyDescent="0.25">
      <c r="A9" s="268" t="s">
        <v>273</v>
      </c>
      <c r="B9" s="268"/>
      <c r="C9" s="268"/>
      <c r="D9" s="268"/>
      <c r="E9" s="268"/>
      <c r="F9" s="268"/>
      <c r="G9" s="268"/>
      <c r="H9" s="268"/>
    </row>
    <row r="10" spans="1:8" x14ac:dyDescent="0.25">
      <c r="A10" s="41"/>
      <c r="B10" s="41"/>
      <c r="C10" s="41"/>
      <c r="D10" s="41"/>
      <c r="E10" s="41"/>
      <c r="F10" s="41"/>
      <c r="G10" s="41"/>
      <c r="H10" s="41"/>
    </row>
    <row r="11" spans="1:8" x14ac:dyDescent="0.25">
      <c r="A11" s="258" t="s">
        <v>98</v>
      </c>
      <c r="B11" s="258" t="s">
        <v>99</v>
      </c>
      <c r="C11" s="258" t="s">
        <v>100</v>
      </c>
      <c r="D11" s="258" t="s">
        <v>101</v>
      </c>
      <c r="E11" s="262" t="s">
        <v>102</v>
      </c>
      <c r="F11" s="263"/>
      <c r="G11" s="263"/>
      <c r="H11" s="264"/>
    </row>
    <row r="12" spans="1:8" x14ac:dyDescent="0.25">
      <c r="A12" s="259"/>
      <c r="B12" s="259"/>
      <c r="C12" s="259"/>
      <c r="D12" s="259"/>
      <c r="E12" s="44" t="s">
        <v>103</v>
      </c>
      <c r="F12" s="44" t="s">
        <v>104</v>
      </c>
      <c r="G12" s="44" t="s">
        <v>105</v>
      </c>
      <c r="H12" s="44" t="s">
        <v>106</v>
      </c>
    </row>
    <row r="13" spans="1:8" x14ac:dyDescent="0.25">
      <c r="A13" s="45">
        <v>1</v>
      </c>
      <c r="B13" s="46" t="s">
        <v>107</v>
      </c>
      <c r="C13" s="47"/>
      <c r="D13" s="48">
        <f>D14+D18+D24+D25+D26+D27</f>
        <v>1190066</v>
      </c>
      <c r="E13" s="48">
        <v>297516</v>
      </c>
      <c r="F13" s="48">
        <v>297516</v>
      </c>
      <c r="G13" s="48">
        <v>297516</v>
      </c>
      <c r="H13" s="48">
        <v>297516</v>
      </c>
    </row>
    <row r="14" spans="1:8" x14ac:dyDescent="0.25">
      <c r="A14" s="49"/>
      <c r="B14" s="50" t="s">
        <v>108</v>
      </c>
      <c r="C14" s="51">
        <v>210</v>
      </c>
      <c r="D14" s="48">
        <f>D15+D16+D17</f>
        <v>1038459</v>
      </c>
      <c r="E14" s="48">
        <f t="shared" ref="E14:H14" si="0">E15+E16+E17</f>
        <v>259614</v>
      </c>
      <c r="F14" s="48">
        <f t="shared" si="0"/>
        <v>259614</v>
      </c>
      <c r="G14" s="48">
        <f t="shared" si="0"/>
        <v>259615</v>
      </c>
      <c r="H14" s="48">
        <f t="shared" si="0"/>
        <v>259615</v>
      </c>
    </row>
    <row r="15" spans="1:8" x14ac:dyDescent="0.25">
      <c r="A15" s="49"/>
      <c r="B15" s="52" t="s">
        <v>109</v>
      </c>
      <c r="C15" s="53">
        <v>211</v>
      </c>
      <c r="D15" s="48">
        <v>773932</v>
      </c>
      <c r="E15" s="54">
        <v>193483</v>
      </c>
      <c r="F15" s="54">
        <v>193483</v>
      </c>
      <c r="G15" s="54">
        <v>193483</v>
      </c>
      <c r="H15" s="54">
        <v>193483</v>
      </c>
    </row>
    <row r="16" spans="1:8" x14ac:dyDescent="0.25">
      <c r="A16" s="49"/>
      <c r="B16" s="52" t="s">
        <v>110</v>
      </c>
      <c r="C16" s="53">
        <v>212</v>
      </c>
      <c r="D16" s="48">
        <v>30800</v>
      </c>
      <c r="E16" s="54">
        <v>7700</v>
      </c>
      <c r="F16" s="54">
        <v>7700</v>
      </c>
      <c r="G16" s="54">
        <v>7700</v>
      </c>
      <c r="H16" s="54">
        <v>7700</v>
      </c>
    </row>
    <row r="17" spans="1:8" x14ac:dyDescent="0.25">
      <c r="A17" s="49"/>
      <c r="B17" s="52" t="s">
        <v>111</v>
      </c>
      <c r="C17" s="53">
        <v>213</v>
      </c>
      <c r="D17" s="48">
        <v>233727</v>
      </c>
      <c r="E17" s="54">
        <v>58431</v>
      </c>
      <c r="F17" s="54">
        <v>58431</v>
      </c>
      <c r="G17" s="54">
        <v>58432</v>
      </c>
      <c r="H17" s="54">
        <v>58432</v>
      </c>
    </row>
    <row r="18" spans="1:8" x14ac:dyDescent="0.25">
      <c r="A18" s="49"/>
      <c r="B18" s="50" t="s">
        <v>112</v>
      </c>
      <c r="C18" s="55">
        <v>220</v>
      </c>
      <c r="D18" s="48">
        <f>D19+D20+D21+D22+D23</f>
        <v>47571</v>
      </c>
      <c r="E18" s="48">
        <f t="shared" ref="E18:H18" si="1">E19+E20+E21+E22+E23</f>
        <v>11817</v>
      </c>
      <c r="F18" s="48">
        <f t="shared" si="1"/>
        <v>11817</v>
      </c>
      <c r="G18" s="48">
        <f t="shared" si="1"/>
        <v>11817</v>
      </c>
      <c r="H18" s="48">
        <f t="shared" si="1"/>
        <v>11817</v>
      </c>
    </row>
    <row r="19" spans="1:8" x14ac:dyDescent="0.25">
      <c r="A19" s="49"/>
      <c r="B19" s="52" t="s">
        <v>113</v>
      </c>
      <c r="C19" s="53">
        <v>221</v>
      </c>
      <c r="D19" s="48"/>
      <c r="E19" s="54"/>
      <c r="F19" s="54"/>
      <c r="G19" s="54"/>
      <c r="H19" s="54"/>
    </row>
    <row r="20" spans="1:8" x14ac:dyDescent="0.25">
      <c r="A20" s="49"/>
      <c r="B20" s="52" t="s">
        <v>114</v>
      </c>
      <c r="C20" s="53">
        <v>222</v>
      </c>
      <c r="D20" s="48"/>
      <c r="E20" s="54"/>
      <c r="F20" s="54"/>
      <c r="G20" s="54"/>
      <c r="H20" s="54"/>
    </row>
    <row r="21" spans="1:8" x14ac:dyDescent="0.25">
      <c r="A21" s="49"/>
      <c r="B21" s="52" t="s">
        <v>115</v>
      </c>
      <c r="C21" s="53">
        <v>223</v>
      </c>
      <c r="D21" s="48">
        <v>15000</v>
      </c>
      <c r="E21" s="54">
        <v>3750</v>
      </c>
      <c r="F21" s="54">
        <v>3750</v>
      </c>
      <c r="G21" s="54">
        <v>3750</v>
      </c>
      <c r="H21" s="54">
        <v>3750</v>
      </c>
    </row>
    <row r="22" spans="1:8" x14ac:dyDescent="0.25">
      <c r="A22" s="49"/>
      <c r="B22" s="52" t="s">
        <v>116</v>
      </c>
      <c r="C22" s="57">
        <v>225</v>
      </c>
      <c r="D22" s="48"/>
      <c r="E22" s="54"/>
      <c r="F22" s="54"/>
      <c r="G22" s="54"/>
      <c r="H22" s="54"/>
    </row>
    <row r="23" spans="1:8" x14ac:dyDescent="0.25">
      <c r="A23" s="49"/>
      <c r="B23" s="58" t="s">
        <v>117</v>
      </c>
      <c r="C23" s="53">
        <v>226</v>
      </c>
      <c r="D23" s="48">
        <v>32571</v>
      </c>
      <c r="E23" s="54">
        <v>8067</v>
      </c>
      <c r="F23" s="54">
        <v>8067</v>
      </c>
      <c r="G23" s="54">
        <v>8067</v>
      </c>
      <c r="H23" s="54">
        <v>8067</v>
      </c>
    </row>
    <row r="24" spans="1:8" x14ac:dyDescent="0.25">
      <c r="A24" s="49"/>
      <c r="B24" s="59" t="s">
        <v>118</v>
      </c>
      <c r="C24" s="60">
        <v>263</v>
      </c>
      <c r="D24" s="48">
        <v>76536</v>
      </c>
      <c r="E24" s="56">
        <v>19134</v>
      </c>
      <c r="F24" s="56">
        <v>19134</v>
      </c>
      <c r="G24" s="56">
        <v>19134</v>
      </c>
      <c r="H24" s="56">
        <v>19134</v>
      </c>
    </row>
    <row r="25" spans="1:8" x14ac:dyDescent="0.25">
      <c r="A25" s="49"/>
      <c r="B25" s="59" t="s">
        <v>119</v>
      </c>
      <c r="C25" s="60">
        <v>290</v>
      </c>
      <c r="D25" s="48">
        <v>12500</v>
      </c>
      <c r="E25" s="56">
        <v>3125</v>
      </c>
      <c r="F25" s="56">
        <v>3125</v>
      </c>
      <c r="G25" s="56">
        <v>3125</v>
      </c>
      <c r="H25" s="56">
        <v>3125</v>
      </c>
    </row>
    <row r="26" spans="1:8" x14ac:dyDescent="0.25">
      <c r="A26" s="49"/>
      <c r="B26" s="59" t="s">
        <v>120</v>
      </c>
      <c r="C26" s="60">
        <v>310</v>
      </c>
      <c r="D26" s="48"/>
      <c r="E26" s="56"/>
      <c r="F26" s="56"/>
      <c r="G26" s="56"/>
      <c r="H26" s="56"/>
    </row>
    <row r="27" spans="1:8" x14ac:dyDescent="0.25">
      <c r="A27" s="49"/>
      <c r="B27" s="59" t="s">
        <v>121</v>
      </c>
      <c r="C27" s="60">
        <v>340</v>
      </c>
      <c r="D27" s="48">
        <v>15000</v>
      </c>
      <c r="E27" s="56">
        <v>3750</v>
      </c>
      <c r="F27" s="56">
        <v>3750</v>
      </c>
      <c r="G27" s="56">
        <v>3750</v>
      </c>
      <c r="H27" s="56">
        <v>3750</v>
      </c>
    </row>
    <row r="28" spans="1:8" x14ac:dyDescent="0.25">
      <c r="A28" s="45">
        <v>2</v>
      </c>
      <c r="B28" s="46" t="s">
        <v>122</v>
      </c>
      <c r="C28" s="61"/>
      <c r="D28" s="48">
        <f>D33</f>
        <v>274392</v>
      </c>
      <c r="E28" s="48">
        <f t="shared" ref="E28:H28" si="2">E33</f>
        <v>68598</v>
      </c>
      <c r="F28" s="48">
        <f t="shared" si="2"/>
        <v>68598</v>
      </c>
      <c r="G28" s="48">
        <f t="shared" si="2"/>
        <v>68598</v>
      </c>
      <c r="H28" s="48">
        <f t="shared" si="2"/>
        <v>68598</v>
      </c>
    </row>
    <row r="29" spans="1:8" x14ac:dyDescent="0.25">
      <c r="A29" s="49"/>
      <c r="B29" s="50" t="s">
        <v>108</v>
      </c>
      <c r="C29" s="56">
        <v>210</v>
      </c>
      <c r="D29" s="48">
        <f t="shared" ref="D29:D73" si="3">E29+F29+G29+H29</f>
        <v>0</v>
      </c>
      <c r="E29" s="56">
        <f>E30+E31+E32</f>
        <v>0</v>
      </c>
      <c r="F29" s="56">
        <f>F30+F31+F32</f>
        <v>0</v>
      </c>
      <c r="G29" s="56">
        <f>G30+G31+G32</f>
        <v>0</v>
      </c>
      <c r="H29" s="56">
        <f>H30+H31+H32</f>
        <v>0</v>
      </c>
    </row>
    <row r="30" spans="1:8" x14ac:dyDescent="0.25">
      <c r="A30" s="49"/>
      <c r="B30" s="52" t="s">
        <v>109</v>
      </c>
      <c r="C30" s="53">
        <v>211</v>
      </c>
      <c r="D30" s="48">
        <f t="shared" si="3"/>
        <v>0</v>
      </c>
      <c r="E30" s="54">
        <f>'[4]расчетные ппоказ за 2014'!D6/4</f>
        <v>0</v>
      </c>
      <c r="F30" s="54">
        <f>'[4]расчетные ппоказ за 2014'!D6/4</f>
        <v>0</v>
      </c>
      <c r="G30" s="54">
        <f>'[4]расчетные ппоказ за 2014'!D6/4</f>
        <v>0</v>
      </c>
      <c r="H30" s="63">
        <f>'[4]расчетные ппоказ за 2014'!D6/4</f>
        <v>0</v>
      </c>
    </row>
    <row r="31" spans="1:8" x14ac:dyDescent="0.25">
      <c r="A31" s="49"/>
      <c r="B31" s="52" t="s">
        <v>110</v>
      </c>
      <c r="C31" s="53">
        <v>212</v>
      </c>
      <c r="D31" s="48">
        <f t="shared" si="3"/>
        <v>0</v>
      </c>
      <c r="E31" s="54">
        <f>'[4]расчетные ппоказ за 2014'!D7/4</f>
        <v>0</v>
      </c>
      <c r="F31" s="54">
        <f>'[4]расчетные ппоказ за 2014'!D7/4</f>
        <v>0</v>
      </c>
      <c r="G31" s="54">
        <f>'[4]расчетные ппоказ за 2014'!D7/4</f>
        <v>0</v>
      </c>
      <c r="H31" s="63">
        <f>'[4]расчетные ппоказ за 2014'!D7/4</f>
        <v>0</v>
      </c>
    </row>
    <row r="32" spans="1:8" x14ac:dyDescent="0.25">
      <c r="A32" s="49"/>
      <c r="B32" s="52" t="s">
        <v>111</v>
      </c>
      <c r="C32" s="53">
        <v>213</v>
      </c>
      <c r="D32" s="48">
        <f t="shared" si="3"/>
        <v>0</v>
      </c>
      <c r="E32" s="54">
        <f>'[4]расчетные ппоказ за 2014'!D10/4</f>
        <v>0</v>
      </c>
      <c r="F32" s="54">
        <f>'[4]расчетные ппоказ за 2014'!D10/4</f>
        <v>0</v>
      </c>
      <c r="G32" s="54">
        <f>'[4]расчетные ппоказ за 2014'!D10/4</f>
        <v>0</v>
      </c>
      <c r="H32" s="63">
        <f>'[4]расчетные ппоказ за 2014'!D10/4</f>
        <v>0</v>
      </c>
    </row>
    <row r="33" spans="1:8" x14ac:dyDescent="0.25">
      <c r="A33" s="49"/>
      <c r="B33" s="50" t="s">
        <v>112</v>
      </c>
      <c r="C33" s="55">
        <v>220</v>
      </c>
      <c r="D33" s="48">
        <v>274392</v>
      </c>
      <c r="E33" s="54">
        <v>68598</v>
      </c>
      <c r="F33" s="54">
        <v>68598</v>
      </c>
      <c r="G33" s="54">
        <v>68598</v>
      </c>
      <c r="H33" s="54">
        <v>68598</v>
      </c>
    </row>
    <row r="34" spans="1:8" x14ac:dyDescent="0.25">
      <c r="A34" s="49"/>
      <c r="B34" s="52" t="s">
        <v>113</v>
      </c>
      <c r="C34" s="53">
        <v>221</v>
      </c>
      <c r="D34" s="48">
        <f t="shared" si="3"/>
        <v>0</v>
      </c>
      <c r="E34" s="54">
        <f>'[4]расчетные ппоказ за 2014'!D11/4</f>
        <v>0</v>
      </c>
      <c r="F34" s="54">
        <f>'[4]расчетные ппоказ за 2014'!D11/4</f>
        <v>0</v>
      </c>
      <c r="G34" s="54">
        <f>'[4]расчетные ппоказ за 2014'!D11/4</f>
        <v>0</v>
      </c>
      <c r="H34" s="63">
        <f>'[4]расчетные ппоказ за 2014'!D11/4</f>
        <v>0</v>
      </c>
    </row>
    <row r="35" spans="1:8" x14ac:dyDescent="0.25">
      <c r="A35" s="49"/>
      <c r="B35" s="52" t="s">
        <v>114</v>
      </c>
      <c r="C35" s="53">
        <v>222</v>
      </c>
      <c r="D35" s="48">
        <f t="shared" si="3"/>
        <v>0</v>
      </c>
      <c r="E35" s="54">
        <f>'[4]расчетные ппоказ за 2014'!D12/4</f>
        <v>0</v>
      </c>
      <c r="F35" s="54">
        <f>'[4]расчетные ппоказ за 2014'!D12/4</f>
        <v>0</v>
      </c>
      <c r="G35" s="54">
        <f>'[4]расчетные ппоказ за 2014'!D12/4</f>
        <v>0</v>
      </c>
      <c r="H35" s="63">
        <f>'[4]расчетные ппоказ за 2014'!D12/4</f>
        <v>0</v>
      </c>
    </row>
    <row r="36" spans="1:8" x14ac:dyDescent="0.25">
      <c r="A36" s="49"/>
      <c r="B36" s="64" t="s">
        <v>123</v>
      </c>
      <c r="C36" s="53">
        <v>223</v>
      </c>
      <c r="D36" s="48">
        <f t="shared" si="3"/>
        <v>0</v>
      </c>
      <c r="E36" s="54">
        <f>'[4]расчетные ппоказ за 2014'!D15/4</f>
        <v>0</v>
      </c>
      <c r="F36" s="54">
        <f>'[4]расчетные ппоказ за 2014'!D15/4</f>
        <v>0</v>
      </c>
      <c r="G36" s="54">
        <f>'[4]расчетные ппоказ за 2014'!D15/4</f>
        <v>0</v>
      </c>
      <c r="H36" s="63">
        <f>'[4]расчетные ппоказ за 2014'!D15/4</f>
        <v>0</v>
      </c>
    </row>
    <row r="37" spans="1:8" x14ac:dyDescent="0.25">
      <c r="A37" s="49"/>
      <c r="B37" s="52" t="s">
        <v>124</v>
      </c>
      <c r="C37" s="57">
        <v>225</v>
      </c>
      <c r="D37" s="48">
        <f t="shared" si="3"/>
        <v>0</v>
      </c>
      <c r="E37" s="54">
        <v>0</v>
      </c>
      <c r="F37" s="54">
        <f>'[4]расчетные ппоказ за 2014'!D19/2</f>
        <v>0</v>
      </c>
      <c r="G37" s="54">
        <f>'[4]расчетные ппоказ за 2014'!D19/2</f>
        <v>0</v>
      </c>
      <c r="H37" s="63">
        <v>0</v>
      </c>
    </row>
    <row r="38" spans="1:8" x14ac:dyDescent="0.25">
      <c r="A38" s="49"/>
      <c r="B38" s="52" t="s">
        <v>125</v>
      </c>
      <c r="C38" s="53">
        <v>226</v>
      </c>
      <c r="D38" s="48">
        <v>274392</v>
      </c>
      <c r="E38" s="54">
        <v>68598</v>
      </c>
      <c r="F38" s="54">
        <v>68598</v>
      </c>
      <c r="G38" s="54">
        <v>68598</v>
      </c>
      <c r="H38" s="54">
        <v>68598</v>
      </c>
    </row>
    <row r="39" spans="1:8" x14ac:dyDescent="0.25">
      <c r="A39" s="49"/>
      <c r="B39" s="59" t="s">
        <v>119</v>
      </c>
      <c r="C39" s="60">
        <v>290</v>
      </c>
      <c r="D39" s="48">
        <f t="shared" si="3"/>
        <v>0</v>
      </c>
      <c r="E39" s="56">
        <f>'[4]расчетные ппоказ за 2014'!D28/4</f>
        <v>0</v>
      </c>
      <c r="F39" s="56">
        <f>'[4]расчетные ппоказ за 2014'!D28/4</f>
        <v>0</v>
      </c>
      <c r="G39" s="56">
        <f>'[4]расчетные ппоказ за 2014'!D28/4</f>
        <v>0</v>
      </c>
      <c r="H39" s="55">
        <f>'[4]расчетные ппоказ за 2014'!D28/4</f>
        <v>0</v>
      </c>
    </row>
    <row r="40" spans="1:8" x14ac:dyDescent="0.25">
      <c r="A40" s="49"/>
      <c r="B40" s="59" t="s">
        <v>120</v>
      </c>
      <c r="C40" s="60">
        <v>310</v>
      </c>
      <c r="D40" s="48">
        <f t="shared" si="3"/>
        <v>0</v>
      </c>
      <c r="E40" s="56">
        <f>'[4]расчетные ппоказ за 2014'!D29/4</f>
        <v>0</v>
      </c>
      <c r="F40" s="56">
        <f>'[4]расчетные ппоказ за 2014'!D29/4</f>
        <v>0</v>
      </c>
      <c r="G40" s="56">
        <f>'[4]расчетные ппоказ за 2014'!D29/4</f>
        <v>0</v>
      </c>
      <c r="H40" s="55">
        <f>'[4]расчетные ппоказ за 2014'!D29/4</f>
        <v>0</v>
      </c>
    </row>
    <row r="41" spans="1:8" x14ac:dyDescent="0.25">
      <c r="A41" s="49"/>
      <c r="B41" s="50" t="s">
        <v>126</v>
      </c>
      <c r="C41" s="60">
        <v>340</v>
      </c>
      <c r="D41" s="48">
        <f t="shared" si="3"/>
        <v>0</v>
      </c>
      <c r="E41" s="56">
        <f>'[4]расчетные ппоказ за 2014'!D32/4</f>
        <v>0</v>
      </c>
      <c r="F41" s="56">
        <f>'[4]расчетные ппоказ за 2014'!D32/4</f>
        <v>0</v>
      </c>
      <c r="G41" s="56">
        <f>'[4]расчетные ппоказ за 2014'!D32/4</f>
        <v>0</v>
      </c>
      <c r="H41" s="55">
        <f>'[4]расчетные ппоказ за 2014'!D32/4</f>
        <v>0</v>
      </c>
    </row>
    <row r="42" spans="1:8" x14ac:dyDescent="0.25">
      <c r="A42" s="45">
        <v>3</v>
      </c>
      <c r="B42" s="46" t="s">
        <v>127</v>
      </c>
      <c r="C42" s="65"/>
      <c r="D42" s="48">
        <f t="shared" si="3"/>
        <v>0</v>
      </c>
      <c r="E42" s="66"/>
      <c r="F42" s="66">
        <f>F43</f>
        <v>0</v>
      </c>
      <c r="G42" s="66">
        <f>G43</f>
        <v>0</v>
      </c>
      <c r="H42" s="66"/>
    </row>
    <row r="43" spans="1:8" x14ac:dyDescent="0.25">
      <c r="A43" s="49"/>
      <c r="B43" s="59" t="s">
        <v>119</v>
      </c>
      <c r="C43" s="60">
        <v>290</v>
      </c>
      <c r="D43" s="48">
        <f t="shared" si="3"/>
        <v>0</v>
      </c>
      <c r="E43" s="55">
        <v>0</v>
      </c>
      <c r="F43" s="55">
        <f>'[4]расчетные ппоказ за 2014'!E28/2</f>
        <v>0</v>
      </c>
      <c r="G43" s="55">
        <f>'[4]расчетные ппоказ за 2014'!E28/2</f>
        <v>0</v>
      </c>
      <c r="H43" s="55">
        <v>0</v>
      </c>
    </row>
    <row r="44" spans="1:8" x14ac:dyDescent="0.25">
      <c r="A44" s="45">
        <v>4</v>
      </c>
      <c r="B44" s="67" t="s">
        <v>128</v>
      </c>
      <c r="C44" s="65"/>
      <c r="D44" s="48">
        <f>D45</f>
        <v>136000</v>
      </c>
      <c r="E44" s="62">
        <v>34000</v>
      </c>
      <c r="F44" s="62">
        <v>34000</v>
      </c>
      <c r="G44" s="62">
        <v>34000</v>
      </c>
      <c r="H44" s="62">
        <v>34000</v>
      </c>
    </row>
    <row r="45" spans="1:8" x14ac:dyDescent="0.25">
      <c r="A45" s="49"/>
      <c r="B45" s="50" t="s">
        <v>108</v>
      </c>
      <c r="C45" s="60">
        <v>210</v>
      </c>
      <c r="D45" s="48">
        <v>136000</v>
      </c>
      <c r="E45" s="56">
        <v>34000</v>
      </c>
      <c r="F45" s="56">
        <v>34000</v>
      </c>
      <c r="G45" s="56">
        <v>34000</v>
      </c>
      <c r="H45" s="56">
        <v>34000</v>
      </c>
    </row>
    <row r="46" spans="1:8" x14ac:dyDescent="0.25">
      <c r="A46" s="49"/>
      <c r="B46" s="52" t="s">
        <v>109</v>
      </c>
      <c r="C46" s="53">
        <v>211</v>
      </c>
      <c r="D46" s="48">
        <v>96000</v>
      </c>
      <c r="E46" s="54">
        <v>24000</v>
      </c>
      <c r="F46" s="54">
        <v>24000</v>
      </c>
      <c r="G46" s="54">
        <v>24000</v>
      </c>
      <c r="H46" s="54">
        <v>24000</v>
      </c>
    </row>
    <row r="47" spans="1:8" x14ac:dyDescent="0.25">
      <c r="A47" s="49"/>
      <c r="B47" s="52" t="s">
        <v>111</v>
      </c>
      <c r="C47" s="53">
        <v>213</v>
      </c>
      <c r="D47" s="48">
        <v>29000</v>
      </c>
      <c r="E47" s="54">
        <v>7250</v>
      </c>
      <c r="F47" s="54">
        <v>7250</v>
      </c>
      <c r="G47" s="54">
        <v>7250</v>
      </c>
      <c r="H47" s="54">
        <v>7250</v>
      </c>
    </row>
    <row r="48" spans="1:8" x14ac:dyDescent="0.25">
      <c r="A48" s="49"/>
      <c r="B48" s="59" t="s">
        <v>121</v>
      </c>
      <c r="C48" s="60">
        <v>340</v>
      </c>
      <c r="D48" s="48">
        <v>11000</v>
      </c>
      <c r="E48" s="56">
        <v>2750</v>
      </c>
      <c r="F48" s="56">
        <v>2750</v>
      </c>
      <c r="G48" s="56">
        <v>2750</v>
      </c>
      <c r="H48" s="56">
        <v>2750</v>
      </c>
    </row>
    <row r="49" spans="1:8" x14ac:dyDescent="0.25">
      <c r="A49" s="45">
        <v>5</v>
      </c>
      <c r="B49" s="46" t="s">
        <v>129</v>
      </c>
      <c r="C49" s="61"/>
      <c r="D49" s="48">
        <f>D50</f>
        <v>261864</v>
      </c>
      <c r="E49" s="48">
        <f t="shared" ref="E49:H49" si="4">E50</f>
        <v>65466</v>
      </c>
      <c r="F49" s="48">
        <f t="shared" si="4"/>
        <v>65466</v>
      </c>
      <c r="G49" s="48">
        <f t="shared" si="4"/>
        <v>65466</v>
      </c>
      <c r="H49" s="48">
        <f t="shared" si="4"/>
        <v>65466</v>
      </c>
    </row>
    <row r="50" spans="1:8" x14ac:dyDescent="0.25">
      <c r="A50" s="68"/>
      <c r="B50" s="69" t="s">
        <v>69</v>
      </c>
      <c r="C50" s="70"/>
      <c r="D50" s="202">
        <f>D51+D54+D55</f>
        <v>261864</v>
      </c>
      <c r="E50" s="202">
        <v>65466</v>
      </c>
      <c r="F50" s="202">
        <v>65466</v>
      </c>
      <c r="G50" s="202">
        <v>65466</v>
      </c>
      <c r="H50" s="202">
        <v>65466</v>
      </c>
    </row>
    <row r="51" spans="1:8" x14ac:dyDescent="0.25">
      <c r="A51" s="71"/>
      <c r="B51" s="72" t="s">
        <v>112</v>
      </c>
      <c r="C51" s="73">
        <v>220</v>
      </c>
      <c r="D51" s="48">
        <f>D52</f>
        <v>171864</v>
      </c>
      <c r="E51" s="48">
        <f t="shared" ref="E51:H51" si="5">E52</f>
        <v>42966</v>
      </c>
      <c r="F51" s="48">
        <f t="shared" si="5"/>
        <v>42966</v>
      </c>
      <c r="G51" s="48">
        <f t="shared" si="5"/>
        <v>42966</v>
      </c>
      <c r="H51" s="48">
        <f t="shared" si="5"/>
        <v>42966</v>
      </c>
    </row>
    <row r="52" spans="1:8" x14ac:dyDescent="0.25">
      <c r="A52" s="49"/>
      <c r="B52" s="59" t="s">
        <v>117</v>
      </c>
      <c r="C52" s="63">
        <v>226</v>
      </c>
      <c r="D52" s="48">
        <v>171864</v>
      </c>
      <c r="E52" s="54">
        <v>42966</v>
      </c>
      <c r="F52" s="54">
        <v>42966</v>
      </c>
      <c r="G52" s="54">
        <v>42966</v>
      </c>
      <c r="H52" s="54">
        <v>42966</v>
      </c>
    </row>
    <row r="53" spans="1:8" x14ac:dyDescent="0.25">
      <c r="A53" s="49"/>
      <c r="B53" s="59" t="s">
        <v>131</v>
      </c>
      <c r="C53" s="55">
        <v>310</v>
      </c>
      <c r="D53" s="48"/>
      <c r="E53" s="56"/>
      <c r="F53" s="56"/>
      <c r="G53" s="56"/>
      <c r="H53" s="56"/>
    </row>
    <row r="54" spans="1:8" x14ac:dyDescent="0.25">
      <c r="A54" s="49"/>
      <c r="B54" s="59" t="s">
        <v>132</v>
      </c>
      <c r="C54" s="55">
        <v>340</v>
      </c>
      <c r="D54" s="48"/>
      <c r="E54" s="56"/>
      <c r="F54" s="56"/>
      <c r="G54" s="56"/>
      <c r="H54" s="56"/>
    </row>
    <row r="55" spans="1:8" x14ac:dyDescent="0.25">
      <c r="A55" s="68"/>
      <c r="B55" s="69" t="s">
        <v>71</v>
      </c>
      <c r="C55" s="75"/>
      <c r="D55" s="48">
        <v>90000</v>
      </c>
      <c r="E55" s="70">
        <f>E56+E60+E61</f>
        <v>30000</v>
      </c>
      <c r="F55" s="70">
        <f>F56+F60+F61</f>
        <v>15000</v>
      </c>
      <c r="G55" s="70">
        <f>G56+G60+G61</f>
        <v>15000</v>
      </c>
      <c r="H55" s="70">
        <f>H56+H60+H61</f>
        <v>30000</v>
      </c>
    </row>
    <row r="56" spans="1:8" x14ac:dyDescent="0.25">
      <c r="A56" s="71"/>
      <c r="B56" s="72" t="s">
        <v>112</v>
      </c>
      <c r="C56" s="73">
        <v>220</v>
      </c>
      <c r="D56" s="48">
        <v>90000</v>
      </c>
      <c r="E56" s="74">
        <f>E57+E58+E59</f>
        <v>30000</v>
      </c>
      <c r="F56" s="74">
        <f>F57+F58+F59</f>
        <v>15000</v>
      </c>
      <c r="G56" s="74">
        <f>G57+G58+G59</f>
        <v>15000</v>
      </c>
      <c r="H56" s="74">
        <f>H57+H58+H59</f>
        <v>30000</v>
      </c>
    </row>
    <row r="57" spans="1:8" x14ac:dyDescent="0.25">
      <c r="A57" s="49"/>
      <c r="B57" s="52" t="s">
        <v>115</v>
      </c>
      <c r="C57" s="53">
        <v>223</v>
      </c>
      <c r="D57" s="48">
        <v>90000</v>
      </c>
      <c r="E57" s="76">
        <v>30000</v>
      </c>
      <c r="F57" s="76">
        <v>15000</v>
      </c>
      <c r="G57" s="76">
        <v>15000</v>
      </c>
      <c r="H57" s="76">
        <v>30000</v>
      </c>
    </row>
    <row r="58" spans="1:8" x14ac:dyDescent="0.25">
      <c r="A58" s="49"/>
      <c r="B58" s="58" t="s">
        <v>130</v>
      </c>
      <c r="C58" s="54">
        <v>225</v>
      </c>
      <c r="D58" s="48">
        <f t="shared" si="3"/>
        <v>0</v>
      </c>
      <c r="E58" s="54"/>
      <c r="F58" s="54">
        <f>'[4]расчетные ппоказ за 2014'!H19/2</f>
        <v>0</v>
      </c>
      <c r="G58" s="54">
        <f>'[4]расчетные ппоказ за 2014'!H19/2</f>
        <v>0</v>
      </c>
      <c r="H58" s="54"/>
    </row>
    <row r="59" spans="1:8" x14ac:dyDescent="0.25">
      <c r="A59" s="49"/>
      <c r="B59" s="58" t="s">
        <v>117</v>
      </c>
      <c r="C59" s="63">
        <v>226</v>
      </c>
      <c r="D59" s="48">
        <f t="shared" si="3"/>
        <v>0</v>
      </c>
      <c r="E59" s="54">
        <f>'[4]расчетные ппоказ за 2014'!H22/4</f>
        <v>0</v>
      </c>
      <c r="F59" s="54">
        <f>'[4]расчетные ппоказ за 2014'!H22/4</f>
        <v>0</v>
      </c>
      <c r="G59" s="54">
        <f>'[4]расчетные ппоказ за 2014'!H22/4</f>
        <v>0</v>
      </c>
      <c r="H59" s="54">
        <f>'[4]расчетные ппоказ за 2014'!H22/4</f>
        <v>0</v>
      </c>
    </row>
    <row r="60" spans="1:8" x14ac:dyDescent="0.25">
      <c r="A60" s="49"/>
      <c r="B60" s="59" t="s">
        <v>131</v>
      </c>
      <c r="C60" s="55">
        <v>310</v>
      </c>
      <c r="D60" s="48">
        <f t="shared" si="3"/>
        <v>0</v>
      </c>
      <c r="E60" s="56"/>
      <c r="F60" s="56">
        <f>'[4]расчетные ппоказ за 2014'!H29/2</f>
        <v>0</v>
      </c>
      <c r="G60" s="56">
        <f>'[4]расчетные ппоказ за 2014'!H29/2</f>
        <v>0</v>
      </c>
      <c r="H60" s="56"/>
    </row>
    <row r="61" spans="1:8" x14ac:dyDescent="0.25">
      <c r="A61" s="49"/>
      <c r="B61" s="59" t="s">
        <v>132</v>
      </c>
      <c r="C61" s="55">
        <v>340</v>
      </c>
      <c r="D61" s="48">
        <f t="shared" si="3"/>
        <v>0</v>
      </c>
      <c r="E61" s="56"/>
      <c r="F61" s="56">
        <f>'[4]расчетные ппоказ за 2014'!H32/2</f>
        <v>0</v>
      </c>
      <c r="G61" s="56">
        <f>'[4]расчетные ппоказ за 2014'!H32/2</f>
        <v>0</v>
      </c>
      <c r="H61" s="56"/>
    </row>
    <row r="62" spans="1:8" x14ac:dyDescent="0.25">
      <c r="A62" s="68"/>
      <c r="B62" s="69" t="s">
        <v>133</v>
      </c>
      <c r="C62" s="75"/>
      <c r="D62" s="48">
        <f t="shared" si="3"/>
        <v>0</v>
      </c>
      <c r="E62" s="70">
        <f>E63+E66+E67</f>
        <v>0</v>
      </c>
      <c r="F62" s="70">
        <f>F63+F66+F67</f>
        <v>0</v>
      </c>
      <c r="G62" s="70">
        <f>G63+G66+G67</f>
        <v>0</v>
      </c>
      <c r="H62" s="70">
        <f>H63+H66+H67</f>
        <v>0</v>
      </c>
    </row>
    <row r="63" spans="1:8" x14ac:dyDescent="0.25">
      <c r="A63" s="71"/>
      <c r="B63" s="72" t="s">
        <v>112</v>
      </c>
      <c r="C63" s="73">
        <v>220</v>
      </c>
      <c r="D63" s="48">
        <f t="shared" si="3"/>
        <v>0</v>
      </c>
      <c r="E63" s="74">
        <f>E64+E65</f>
        <v>0</v>
      </c>
      <c r="F63" s="74">
        <f>F64+F65</f>
        <v>0</v>
      </c>
      <c r="G63" s="74">
        <f>G64+G65</f>
        <v>0</v>
      </c>
      <c r="H63" s="74">
        <f>H64+H65</f>
        <v>0</v>
      </c>
    </row>
    <row r="64" spans="1:8" x14ac:dyDescent="0.25">
      <c r="A64" s="49"/>
      <c r="B64" s="58" t="s">
        <v>130</v>
      </c>
      <c r="C64" s="54">
        <v>225</v>
      </c>
      <c r="D64" s="48">
        <f t="shared" si="3"/>
        <v>0</v>
      </c>
      <c r="E64" s="54">
        <v>0</v>
      </c>
      <c r="F64" s="54">
        <f>'[4]расчетные ппоказ за 2014'!I19/2</f>
        <v>0</v>
      </c>
      <c r="G64" s="54">
        <f>'[4]расчетные ппоказ за 2014'!I19/2</f>
        <v>0</v>
      </c>
      <c r="H64" s="54">
        <v>0</v>
      </c>
    </row>
    <row r="65" spans="1:8" x14ac:dyDescent="0.25">
      <c r="A65" s="49"/>
      <c r="B65" s="58" t="s">
        <v>117</v>
      </c>
      <c r="C65" s="63">
        <v>226</v>
      </c>
      <c r="D65" s="48">
        <f t="shared" si="3"/>
        <v>0</v>
      </c>
      <c r="E65" s="54">
        <f>'[4]расчетные ппоказ за 2014'!I22/4</f>
        <v>0</v>
      </c>
      <c r="F65" s="54">
        <f>'[4]расчетные ппоказ за 2014'!I22/4</f>
        <v>0</v>
      </c>
      <c r="G65" s="54">
        <f>'[4]расчетные ппоказ за 2014'!I22/4</f>
        <v>0</v>
      </c>
      <c r="H65" s="54">
        <f>'[4]расчетные ппоказ за 2014'!I22/4</f>
        <v>0</v>
      </c>
    </row>
    <row r="66" spans="1:8" x14ac:dyDescent="0.25">
      <c r="A66" s="49"/>
      <c r="B66" s="59" t="s">
        <v>131</v>
      </c>
      <c r="C66" s="55">
        <v>310</v>
      </c>
      <c r="D66" s="48">
        <f t="shared" si="3"/>
        <v>0</v>
      </c>
      <c r="E66" s="56"/>
      <c r="F66" s="56">
        <f>'[4]расчетные ппоказ за 2014'!I29/2</f>
        <v>0</v>
      </c>
      <c r="G66" s="56">
        <f>'[4]расчетные ппоказ за 2014'!I29/2</f>
        <v>0</v>
      </c>
      <c r="H66" s="56"/>
    </row>
    <row r="67" spans="1:8" x14ac:dyDescent="0.25">
      <c r="A67" s="49"/>
      <c r="B67" s="59" t="s">
        <v>132</v>
      </c>
      <c r="C67" s="55">
        <v>340</v>
      </c>
      <c r="D67" s="48">
        <f t="shared" si="3"/>
        <v>0</v>
      </c>
      <c r="E67" s="56"/>
      <c r="F67" s="56">
        <f>'[4]расчетные ппоказ за 2014'!I32/2</f>
        <v>0</v>
      </c>
      <c r="G67" s="56">
        <f>'[4]расчетные ппоказ за 2014'!I32/2</f>
        <v>0</v>
      </c>
      <c r="H67" s="56"/>
    </row>
    <row r="68" spans="1:8" ht="25.5" x14ac:dyDescent="0.25">
      <c r="A68" s="68"/>
      <c r="B68" s="69" t="s">
        <v>134</v>
      </c>
      <c r="C68" s="75"/>
      <c r="D68" s="48">
        <f t="shared" si="3"/>
        <v>0</v>
      </c>
      <c r="E68" s="70">
        <f>E69+E72+E73</f>
        <v>0</v>
      </c>
      <c r="F68" s="70">
        <f>F69+F72+F73</f>
        <v>0</v>
      </c>
      <c r="G68" s="70">
        <f>G69+G72+G73</f>
        <v>0</v>
      </c>
      <c r="H68" s="70">
        <f>H69+H72+H73</f>
        <v>0</v>
      </c>
    </row>
    <row r="69" spans="1:8" x14ac:dyDescent="0.25">
      <c r="A69" s="71"/>
      <c r="B69" s="72" t="s">
        <v>112</v>
      </c>
      <c r="C69" s="73">
        <v>220</v>
      </c>
      <c r="D69" s="48">
        <f t="shared" si="3"/>
        <v>0</v>
      </c>
      <c r="E69" s="74">
        <f>E70+E71</f>
        <v>0</v>
      </c>
      <c r="F69" s="74">
        <f>F70+F71</f>
        <v>0</v>
      </c>
      <c r="G69" s="74">
        <f>G70+G71</f>
        <v>0</v>
      </c>
      <c r="H69" s="74">
        <f>H70+H71</f>
        <v>0</v>
      </c>
    </row>
    <row r="70" spans="1:8" x14ac:dyDescent="0.25">
      <c r="A70" s="49"/>
      <c r="B70" s="58" t="s">
        <v>130</v>
      </c>
      <c r="C70" s="54">
        <v>225</v>
      </c>
      <c r="D70" s="48">
        <f t="shared" si="3"/>
        <v>0</v>
      </c>
      <c r="E70" s="54"/>
      <c r="F70" s="54">
        <f>'[4]расчетные ппоказ за 2014'!J19/2</f>
        <v>0</v>
      </c>
      <c r="G70" s="54">
        <f>'[4]расчетные ппоказ за 2014'!J19/2</f>
        <v>0</v>
      </c>
      <c r="H70" s="54"/>
    </row>
    <row r="71" spans="1:8" x14ac:dyDescent="0.25">
      <c r="A71" s="49"/>
      <c r="B71" s="58" t="s">
        <v>117</v>
      </c>
      <c r="C71" s="63">
        <v>226</v>
      </c>
      <c r="D71" s="48">
        <f t="shared" si="3"/>
        <v>0</v>
      </c>
      <c r="E71" s="54">
        <f>'[4]расчетные ппоказ за 2014'!J22/4</f>
        <v>0</v>
      </c>
      <c r="F71" s="54">
        <f>'[4]расчетные ппоказ за 2014'!J22/4</f>
        <v>0</v>
      </c>
      <c r="G71" s="54">
        <f>'[4]расчетные ппоказ за 2014'!J22/4</f>
        <v>0</v>
      </c>
      <c r="H71" s="54">
        <f>'[4]расчетные ппоказ за 2014'!J22/4</f>
        <v>0</v>
      </c>
    </row>
    <row r="72" spans="1:8" x14ac:dyDescent="0.25">
      <c r="A72" s="49"/>
      <c r="B72" s="59" t="s">
        <v>131</v>
      </c>
      <c r="C72" s="55">
        <v>310</v>
      </c>
      <c r="D72" s="48">
        <f t="shared" si="3"/>
        <v>0</v>
      </c>
      <c r="E72" s="56"/>
      <c r="F72" s="56">
        <f>'[4]расчетные ппоказ за 2014'!J29/2</f>
        <v>0</v>
      </c>
      <c r="G72" s="56">
        <f>'[4]расчетные ппоказ за 2014'!J29/2</f>
        <v>0</v>
      </c>
      <c r="H72" s="56"/>
    </row>
    <row r="73" spans="1:8" x14ac:dyDescent="0.25">
      <c r="A73" s="49"/>
      <c r="B73" s="59" t="s">
        <v>132</v>
      </c>
      <c r="C73" s="55">
        <v>340</v>
      </c>
      <c r="D73" s="48">
        <f t="shared" si="3"/>
        <v>0</v>
      </c>
      <c r="E73" s="56"/>
      <c r="F73" s="56"/>
      <c r="G73" s="56"/>
      <c r="H73" s="56"/>
    </row>
    <row r="74" spans="1:8" x14ac:dyDescent="0.25">
      <c r="A74" s="45">
        <v>6</v>
      </c>
      <c r="B74" s="46" t="s">
        <v>135</v>
      </c>
      <c r="C74" s="77"/>
      <c r="D74" s="48"/>
      <c r="E74" s="62"/>
      <c r="F74" s="62"/>
      <c r="G74" s="62"/>
      <c r="H74" s="62"/>
    </row>
    <row r="75" spans="1:8" x14ac:dyDescent="0.25">
      <c r="A75" s="68"/>
      <c r="B75" s="69" t="s">
        <v>136</v>
      </c>
      <c r="C75" s="70">
        <v>251</v>
      </c>
      <c r="D75" s="48"/>
      <c r="E75" s="70"/>
      <c r="F75" s="70"/>
      <c r="G75" s="70"/>
      <c r="H75" s="70"/>
    </row>
    <row r="76" spans="1:8" ht="22.5" x14ac:dyDescent="0.25">
      <c r="A76" s="49"/>
      <c r="B76" s="50" t="s">
        <v>137</v>
      </c>
      <c r="C76" s="56"/>
      <c r="D76" s="48"/>
      <c r="E76" s="56"/>
      <c r="F76" s="56"/>
      <c r="G76" s="56"/>
      <c r="H76" s="56"/>
    </row>
    <row r="77" spans="1:8" x14ac:dyDescent="0.25">
      <c r="A77" s="49"/>
      <c r="B77" s="52" t="s">
        <v>109</v>
      </c>
      <c r="C77" s="53">
        <v>211</v>
      </c>
      <c r="D77" s="48"/>
      <c r="E77" s="54"/>
      <c r="F77" s="54"/>
      <c r="G77" s="54"/>
      <c r="H77" s="54"/>
    </row>
    <row r="78" spans="1:8" x14ac:dyDescent="0.25">
      <c r="A78" s="49"/>
      <c r="B78" s="52" t="s">
        <v>110</v>
      </c>
      <c r="C78" s="53">
        <v>212</v>
      </c>
      <c r="D78" s="48"/>
      <c r="E78" s="54"/>
      <c r="F78" s="54"/>
      <c r="G78" s="54"/>
      <c r="H78" s="54"/>
    </row>
    <row r="79" spans="1:8" ht="13.5" customHeight="1" x14ac:dyDescent="0.25">
      <c r="A79" s="49"/>
      <c r="B79" s="52" t="s">
        <v>111</v>
      </c>
      <c r="C79" s="53">
        <v>213</v>
      </c>
      <c r="D79" s="48"/>
      <c r="E79" s="54"/>
      <c r="F79" s="54"/>
      <c r="G79" s="54"/>
      <c r="H79" s="54"/>
    </row>
    <row r="80" spans="1:8" hidden="1" x14ac:dyDescent="0.25">
      <c r="A80" s="49"/>
      <c r="B80" s="72" t="s">
        <v>112</v>
      </c>
      <c r="C80" s="73">
        <v>220</v>
      </c>
      <c r="D80" s="48">
        <f t="shared" ref="D80:D108" si="6">E80+F80+G80+H80</f>
        <v>0</v>
      </c>
      <c r="E80" s="56">
        <f>E81+E82+E83+E84</f>
        <v>0</v>
      </c>
      <c r="F80" s="56">
        <f>F81+F82+F83+F84</f>
        <v>0</v>
      </c>
      <c r="G80" s="56">
        <f>G81+G82+G83+G84</f>
        <v>0</v>
      </c>
      <c r="H80" s="56">
        <f>H81+H82+H83+H84</f>
        <v>0</v>
      </c>
    </row>
    <row r="81" spans="1:8" hidden="1" x14ac:dyDescent="0.25">
      <c r="A81" s="49"/>
      <c r="B81" s="52" t="s">
        <v>114</v>
      </c>
      <c r="C81" s="53">
        <v>222</v>
      </c>
      <c r="D81" s="48">
        <f t="shared" si="6"/>
        <v>0</v>
      </c>
      <c r="E81" s="54">
        <f>'[4]расчетные ппоказ за 2014'!L12/4</f>
        <v>0</v>
      </c>
      <c r="F81" s="54">
        <f>'[4]расчетные ппоказ за 2014'!L12/4</f>
        <v>0</v>
      </c>
      <c r="G81" s="54">
        <f>'[4]расчетные ппоказ за 2014'!L12/4</f>
        <v>0</v>
      </c>
      <c r="H81" s="54">
        <f>'[4]расчетные ппоказ за 2014'!L12/4</f>
        <v>0</v>
      </c>
    </row>
    <row r="82" spans="1:8" hidden="1" x14ac:dyDescent="0.25">
      <c r="A82" s="49"/>
      <c r="B82" s="52" t="s">
        <v>123</v>
      </c>
      <c r="C82" s="53">
        <v>223</v>
      </c>
      <c r="D82" s="48">
        <f t="shared" si="6"/>
        <v>0</v>
      </c>
      <c r="E82" s="54">
        <f>'[4]расчетные ппоказ за 2014'!L15/4</f>
        <v>0</v>
      </c>
      <c r="F82" s="54">
        <f>'[4]расчетные ппоказ за 2014'!L15/4</f>
        <v>0</v>
      </c>
      <c r="G82" s="54">
        <f>'[4]расчетные ппоказ за 2014'!L15/4</f>
        <v>0</v>
      </c>
      <c r="H82" s="54">
        <f>'[4]расчетные ппоказ за 2014'!L15/4</f>
        <v>0</v>
      </c>
    </row>
    <row r="83" spans="1:8" hidden="1" x14ac:dyDescent="0.25">
      <c r="A83" s="49"/>
      <c r="B83" s="52" t="s">
        <v>138</v>
      </c>
      <c r="C83" s="57">
        <v>225</v>
      </c>
      <c r="D83" s="48">
        <f t="shared" si="6"/>
        <v>0</v>
      </c>
      <c r="E83" s="54"/>
      <c r="F83" s="54">
        <f>'[4]расчетные ппоказ за 2014'!L19/2</f>
        <v>0</v>
      </c>
      <c r="G83" s="54">
        <f>'[4]расчетные ппоказ за 2014'!L19/2</f>
        <v>0</v>
      </c>
      <c r="H83" s="54"/>
    </row>
    <row r="84" spans="1:8" hidden="1" x14ac:dyDescent="0.25">
      <c r="A84" s="49"/>
      <c r="B84" s="52" t="s">
        <v>117</v>
      </c>
      <c r="C84" s="53">
        <v>226</v>
      </c>
      <c r="D84" s="48">
        <f t="shared" si="6"/>
        <v>0</v>
      </c>
      <c r="E84" s="54">
        <f>'[4]расчетные ппоказ за 2014'!L22/4</f>
        <v>0</v>
      </c>
      <c r="F84" s="54">
        <f>'[4]расчетные ппоказ за 2014'!L22/4</f>
        <v>0</v>
      </c>
      <c r="G84" s="54">
        <f>'[4]расчетные ппоказ за 2014'!L22/4</f>
        <v>0</v>
      </c>
      <c r="H84" s="54">
        <f>'[4]расчетные ппоказ за 2014'!L22/4</f>
        <v>0</v>
      </c>
    </row>
    <row r="85" spans="1:8" hidden="1" x14ac:dyDescent="0.25">
      <c r="A85" s="49"/>
      <c r="B85" s="59" t="s">
        <v>120</v>
      </c>
      <c r="C85" s="60">
        <v>310</v>
      </c>
      <c r="D85" s="48">
        <f t="shared" si="6"/>
        <v>0</v>
      </c>
      <c r="E85" s="56"/>
      <c r="F85" s="56">
        <f>'[4]расчетные ппоказ за 2014'!L29/2</f>
        <v>0</v>
      </c>
      <c r="G85" s="56">
        <f>'[4]расчетные ппоказ за 2014'!L29/2</f>
        <v>0</v>
      </c>
      <c r="H85" s="56"/>
    </row>
    <row r="86" spans="1:8" hidden="1" x14ac:dyDescent="0.25">
      <c r="A86" s="49"/>
      <c r="B86" s="50" t="s">
        <v>126</v>
      </c>
      <c r="C86" s="78">
        <v>340</v>
      </c>
      <c r="D86" s="48">
        <f t="shared" si="6"/>
        <v>0</v>
      </c>
      <c r="E86" s="56"/>
      <c r="F86" s="56"/>
      <c r="G86" s="56"/>
      <c r="H86" s="56"/>
    </row>
    <row r="87" spans="1:8" hidden="1" x14ac:dyDescent="0.25">
      <c r="A87" s="68"/>
      <c r="B87" s="69" t="s">
        <v>139</v>
      </c>
      <c r="C87" s="75">
        <v>251</v>
      </c>
      <c r="D87" s="48">
        <f t="shared" si="6"/>
        <v>0</v>
      </c>
      <c r="E87" s="70"/>
      <c r="F87" s="70"/>
      <c r="G87" s="70"/>
      <c r="H87" s="70"/>
    </row>
    <row r="88" spans="1:8" ht="22.5" hidden="1" x14ac:dyDescent="0.25">
      <c r="A88" s="49"/>
      <c r="B88" s="50" t="s">
        <v>140</v>
      </c>
      <c r="C88" s="78"/>
      <c r="D88" s="48">
        <f t="shared" si="6"/>
        <v>0</v>
      </c>
      <c r="E88" s="56"/>
      <c r="F88" s="56"/>
      <c r="G88" s="56"/>
      <c r="H88" s="56"/>
    </row>
    <row r="89" spans="1:8" hidden="1" x14ac:dyDescent="0.25">
      <c r="A89" s="49"/>
      <c r="B89" s="52" t="s">
        <v>109</v>
      </c>
      <c r="C89" s="53">
        <v>211</v>
      </c>
      <c r="D89" s="48">
        <f t="shared" si="6"/>
        <v>0</v>
      </c>
      <c r="E89" s="54"/>
      <c r="F89" s="54"/>
      <c r="G89" s="54"/>
      <c r="H89" s="54"/>
    </row>
    <row r="90" spans="1:8" hidden="1" x14ac:dyDescent="0.25">
      <c r="A90" s="49"/>
      <c r="B90" s="52" t="s">
        <v>110</v>
      </c>
      <c r="C90" s="53">
        <v>212</v>
      </c>
      <c r="D90" s="48">
        <f t="shared" si="6"/>
        <v>0</v>
      </c>
      <c r="E90" s="54"/>
      <c r="F90" s="54"/>
      <c r="G90" s="54"/>
      <c r="H90" s="54"/>
    </row>
    <row r="91" spans="1:8" hidden="1" x14ac:dyDescent="0.25">
      <c r="A91" s="49"/>
      <c r="B91" s="52" t="s">
        <v>111</v>
      </c>
      <c r="C91" s="53">
        <v>213</v>
      </c>
      <c r="D91" s="48">
        <f t="shared" si="6"/>
        <v>0</v>
      </c>
      <c r="E91" s="54"/>
      <c r="F91" s="54"/>
      <c r="G91" s="54"/>
      <c r="H91" s="54"/>
    </row>
    <row r="92" spans="1:8" hidden="1" x14ac:dyDescent="0.25">
      <c r="A92" s="49"/>
      <c r="B92" s="72" t="s">
        <v>112</v>
      </c>
      <c r="C92" s="73">
        <v>220</v>
      </c>
      <c r="D92" s="48">
        <f t="shared" si="6"/>
        <v>0</v>
      </c>
      <c r="E92" s="56"/>
      <c r="F92" s="56"/>
      <c r="G92" s="56"/>
      <c r="H92" s="56"/>
    </row>
    <row r="93" spans="1:8" hidden="1" x14ac:dyDescent="0.25">
      <c r="A93" s="49"/>
      <c r="B93" s="52" t="s">
        <v>114</v>
      </c>
      <c r="C93" s="53">
        <v>222</v>
      </c>
      <c r="D93" s="48">
        <f t="shared" si="6"/>
        <v>0</v>
      </c>
      <c r="E93" s="54"/>
      <c r="F93" s="54"/>
      <c r="G93" s="54"/>
      <c r="H93" s="54"/>
    </row>
    <row r="94" spans="1:8" hidden="1" x14ac:dyDescent="0.25">
      <c r="A94" s="49"/>
      <c r="B94" s="52" t="s">
        <v>123</v>
      </c>
      <c r="C94" s="53">
        <v>223</v>
      </c>
      <c r="D94" s="48">
        <f t="shared" si="6"/>
        <v>0</v>
      </c>
      <c r="E94" s="54"/>
      <c r="F94" s="54"/>
      <c r="G94" s="54"/>
      <c r="H94" s="54"/>
    </row>
    <row r="95" spans="1:8" hidden="1" x14ac:dyDescent="0.25">
      <c r="A95" s="49"/>
      <c r="B95" s="52" t="s">
        <v>124</v>
      </c>
      <c r="C95" s="57">
        <v>225</v>
      </c>
      <c r="D95" s="48">
        <f t="shared" si="6"/>
        <v>0</v>
      </c>
      <c r="E95" s="79"/>
      <c r="F95" s="54"/>
      <c r="G95" s="54"/>
      <c r="H95" s="79"/>
    </row>
    <row r="96" spans="1:8" hidden="1" x14ac:dyDescent="0.25">
      <c r="A96" s="49"/>
      <c r="B96" s="52" t="s">
        <v>117</v>
      </c>
      <c r="C96" s="53">
        <v>226</v>
      </c>
      <c r="D96" s="48">
        <f t="shared" si="6"/>
        <v>0</v>
      </c>
      <c r="E96" s="79"/>
      <c r="F96" s="54"/>
      <c r="G96" s="54"/>
      <c r="H96" s="79"/>
    </row>
    <row r="97" spans="1:8" hidden="1" x14ac:dyDescent="0.25">
      <c r="A97" s="49"/>
      <c r="B97" s="59" t="s">
        <v>120</v>
      </c>
      <c r="C97" s="60">
        <v>310</v>
      </c>
      <c r="D97" s="48">
        <f t="shared" si="6"/>
        <v>0</v>
      </c>
      <c r="E97" s="56"/>
      <c r="F97" s="56"/>
      <c r="G97" s="56"/>
      <c r="H97" s="80"/>
    </row>
    <row r="98" spans="1:8" hidden="1" x14ac:dyDescent="0.25">
      <c r="A98" s="49"/>
      <c r="B98" s="50" t="s">
        <v>126</v>
      </c>
      <c r="C98" s="78">
        <v>340</v>
      </c>
      <c r="D98" s="48">
        <f t="shared" si="6"/>
        <v>0</v>
      </c>
      <c r="E98" s="56"/>
      <c r="F98" s="56"/>
      <c r="G98" s="56"/>
      <c r="H98" s="80"/>
    </row>
    <row r="99" spans="1:8" ht="25.5" hidden="1" x14ac:dyDescent="0.25">
      <c r="A99" s="68"/>
      <c r="B99" s="69" t="s">
        <v>141</v>
      </c>
      <c r="C99" s="75">
        <v>251</v>
      </c>
      <c r="D99" s="48">
        <f t="shared" si="6"/>
        <v>0</v>
      </c>
      <c r="E99" s="70"/>
      <c r="F99" s="70"/>
      <c r="G99" s="70"/>
      <c r="H99" s="70"/>
    </row>
    <row r="100" spans="1:8" hidden="1" x14ac:dyDescent="0.25">
      <c r="A100" s="49"/>
      <c r="B100" s="59" t="s">
        <v>108</v>
      </c>
      <c r="C100" s="78">
        <v>210</v>
      </c>
      <c r="D100" s="48">
        <f t="shared" si="6"/>
        <v>0</v>
      </c>
      <c r="E100" s="56"/>
      <c r="F100" s="56"/>
      <c r="G100" s="56"/>
      <c r="H100" s="56"/>
    </row>
    <row r="101" spans="1:8" hidden="1" x14ac:dyDescent="0.25">
      <c r="A101" s="49"/>
      <c r="B101" s="52" t="s">
        <v>109</v>
      </c>
      <c r="C101" s="53">
        <v>211</v>
      </c>
      <c r="D101" s="48">
        <f t="shared" si="6"/>
        <v>0</v>
      </c>
      <c r="E101" s="54"/>
      <c r="F101" s="54"/>
      <c r="G101" s="54"/>
      <c r="H101" s="54"/>
    </row>
    <row r="102" spans="1:8" hidden="1" x14ac:dyDescent="0.25">
      <c r="A102" s="49"/>
      <c r="B102" s="52" t="s">
        <v>110</v>
      </c>
      <c r="C102" s="53">
        <v>212</v>
      </c>
      <c r="D102" s="48">
        <f t="shared" si="6"/>
        <v>0</v>
      </c>
      <c r="E102" s="54"/>
      <c r="F102" s="54"/>
      <c r="G102" s="54"/>
      <c r="H102" s="54"/>
    </row>
    <row r="103" spans="1:8" hidden="1" x14ac:dyDescent="0.25">
      <c r="A103" s="49"/>
      <c r="B103" s="52" t="s">
        <v>111</v>
      </c>
      <c r="C103" s="53">
        <v>213</v>
      </c>
      <c r="D103" s="48">
        <f t="shared" si="6"/>
        <v>0</v>
      </c>
      <c r="E103" s="54"/>
      <c r="F103" s="54"/>
      <c r="G103" s="54"/>
      <c r="H103" s="54"/>
    </row>
    <row r="104" spans="1:8" hidden="1" x14ac:dyDescent="0.25">
      <c r="A104" s="49"/>
      <c r="B104" s="72" t="s">
        <v>112</v>
      </c>
      <c r="C104" s="73">
        <v>220</v>
      </c>
      <c r="D104" s="48">
        <f t="shared" si="6"/>
        <v>0</v>
      </c>
      <c r="E104" s="56"/>
      <c r="F104" s="56"/>
      <c r="G104" s="56"/>
      <c r="H104" s="56"/>
    </row>
    <row r="105" spans="1:8" hidden="1" x14ac:dyDescent="0.25">
      <c r="A105" s="49"/>
      <c r="B105" s="52" t="s">
        <v>117</v>
      </c>
      <c r="C105" s="53">
        <v>226</v>
      </c>
      <c r="D105" s="48">
        <f t="shared" si="6"/>
        <v>0</v>
      </c>
      <c r="E105" s="54"/>
      <c r="F105" s="54"/>
      <c r="G105" s="54"/>
      <c r="H105" s="54"/>
    </row>
    <row r="106" spans="1:8" hidden="1" x14ac:dyDescent="0.25">
      <c r="A106" s="49"/>
      <c r="B106" s="50" t="s">
        <v>126</v>
      </c>
      <c r="C106" s="78">
        <v>340</v>
      </c>
      <c r="D106" s="48">
        <f t="shared" si="6"/>
        <v>0</v>
      </c>
      <c r="E106" s="56"/>
      <c r="F106" s="56"/>
      <c r="G106" s="56"/>
      <c r="H106" s="56"/>
    </row>
    <row r="107" spans="1:8" hidden="1" x14ac:dyDescent="0.25">
      <c r="A107" s="45">
        <v>7</v>
      </c>
      <c r="B107" s="46" t="s">
        <v>142</v>
      </c>
      <c r="C107" s="61"/>
      <c r="D107" s="48">
        <f t="shared" si="6"/>
        <v>0</v>
      </c>
      <c r="E107" s="62"/>
      <c r="F107" s="62"/>
      <c r="G107" s="62"/>
      <c r="H107" s="62"/>
    </row>
    <row r="108" spans="1:8" hidden="1" x14ac:dyDescent="0.25">
      <c r="A108" s="49"/>
      <c r="B108" s="59" t="s">
        <v>119</v>
      </c>
      <c r="C108" s="60">
        <v>290</v>
      </c>
      <c r="D108" s="48">
        <f t="shared" si="6"/>
        <v>0</v>
      </c>
      <c r="E108" s="56"/>
      <c r="F108" s="56"/>
      <c r="G108" s="56"/>
      <c r="H108" s="56"/>
    </row>
    <row r="109" spans="1:8" ht="15.75" x14ac:dyDescent="0.25">
      <c r="A109" s="81"/>
      <c r="B109" s="82" t="s">
        <v>143</v>
      </c>
      <c r="C109" s="65"/>
      <c r="D109" s="48">
        <f>D13+D28+D44+D49</f>
        <v>1862322</v>
      </c>
      <c r="E109" s="62">
        <v>465580</v>
      </c>
      <c r="F109" s="62">
        <v>465580</v>
      </c>
      <c r="G109" s="62">
        <v>465580</v>
      </c>
      <c r="H109" s="62">
        <v>465580</v>
      </c>
    </row>
    <row r="110" spans="1:8" x14ac:dyDescent="0.25">
      <c r="A110" s="83"/>
      <c r="B110" s="84"/>
      <c r="C110" s="85"/>
      <c r="D110" s="86"/>
      <c r="E110" s="86"/>
      <c r="F110" s="86"/>
      <c r="G110" s="86"/>
      <c r="H110" s="86"/>
    </row>
    <row r="111" spans="1:8" x14ac:dyDescent="0.25">
      <c r="A111" s="83"/>
      <c r="B111" s="84"/>
      <c r="C111" s="85"/>
      <c r="D111" s="86"/>
      <c r="E111" s="86"/>
      <c r="F111" s="86"/>
      <c r="G111" s="86"/>
      <c r="H111" s="86"/>
    </row>
    <row r="112" spans="1:8" x14ac:dyDescent="0.25">
      <c r="A112" s="83"/>
      <c r="B112" s="84"/>
      <c r="C112" s="85"/>
      <c r="D112" s="86"/>
      <c r="E112" s="86"/>
      <c r="F112" s="86"/>
      <c r="G112" s="86"/>
      <c r="H112" s="86"/>
    </row>
    <row r="113" spans="1:8" x14ac:dyDescent="0.25">
      <c r="A113" s="256" t="s">
        <v>98</v>
      </c>
      <c r="B113" s="258" t="s">
        <v>99</v>
      </c>
      <c r="C113" s="260" t="s">
        <v>83</v>
      </c>
      <c r="D113" s="262" t="s">
        <v>102</v>
      </c>
      <c r="E113" s="263"/>
      <c r="F113" s="263"/>
      <c r="G113" s="264"/>
      <c r="H113" s="87"/>
    </row>
    <row r="114" spans="1:8" x14ac:dyDescent="0.25">
      <c r="A114" s="257"/>
      <c r="B114" s="259"/>
      <c r="C114" s="261"/>
      <c r="D114" s="88" t="s">
        <v>103</v>
      </c>
      <c r="E114" s="88" t="s">
        <v>104</v>
      </c>
      <c r="F114" s="88" t="s">
        <v>105</v>
      </c>
      <c r="G114" s="88" t="s">
        <v>106</v>
      </c>
      <c r="H114" s="86"/>
    </row>
    <row r="115" spans="1:8" ht="25.5" x14ac:dyDescent="0.25">
      <c r="A115" s="89"/>
      <c r="B115" s="90" t="s">
        <v>144</v>
      </c>
      <c r="C115" s="91"/>
      <c r="D115" s="88"/>
      <c r="E115" s="88"/>
      <c r="F115" s="88"/>
      <c r="G115" s="88"/>
      <c r="H115" s="86"/>
    </row>
    <row r="116" spans="1:8" x14ac:dyDescent="0.25">
      <c r="A116" s="92">
        <v>1</v>
      </c>
      <c r="B116" s="93" t="s">
        <v>145</v>
      </c>
      <c r="C116" s="91">
        <v>43120</v>
      </c>
      <c r="D116" s="76">
        <v>10780</v>
      </c>
      <c r="E116" s="76">
        <v>10780</v>
      </c>
      <c r="F116" s="76">
        <v>10780</v>
      </c>
      <c r="G116" s="76">
        <v>10780</v>
      </c>
      <c r="H116" s="94"/>
    </row>
    <row r="117" spans="1:8" x14ac:dyDescent="0.25">
      <c r="A117" s="95">
        <v>2</v>
      </c>
      <c r="B117" s="93" t="s">
        <v>146</v>
      </c>
      <c r="C117" s="91">
        <v>6500</v>
      </c>
      <c r="D117" s="76">
        <v>1000</v>
      </c>
      <c r="E117" s="76">
        <v>2000</v>
      </c>
      <c r="F117" s="76">
        <v>2000</v>
      </c>
      <c r="G117" s="76">
        <v>1500</v>
      </c>
      <c r="H117" s="94"/>
    </row>
    <row r="118" spans="1:8" x14ac:dyDescent="0.25">
      <c r="A118" s="95">
        <v>4</v>
      </c>
      <c r="B118" s="93" t="s">
        <v>147</v>
      </c>
      <c r="C118" s="91">
        <v>116302</v>
      </c>
      <c r="D118" s="76">
        <v>29075</v>
      </c>
      <c r="E118" s="76">
        <v>29075</v>
      </c>
      <c r="F118" s="76">
        <v>29076</v>
      </c>
      <c r="G118" s="76">
        <v>29076</v>
      </c>
      <c r="H118" s="94"/>
    </row>
    <row r="119" spans="1:8" x14ac:dyDescent="0.25">
      <c r="A119" s="95">
        <v>5</v>
      </c>
      <c r="B119" s="93" t="s">
        <v>148</v>
      </c>
      <c r="C119" s="91"/>
      <c r="D119" s="76"/>
      <c r="E119" s="76"/>
      <c r="F119" s="76"/>
      <c r="G119" s="76"/>
      <c r="H119" s="94"/>
    </row>
    <row r="120" spans="1:8" x14ac:dyDescent="0.25">
      <c r="A120" s="96"/>
      <c r="B120" s="69" t="s">
        <v>149</v>
      </c>
      <c r="C120" s="91">
        <v>165922</v>
      </c>
      <c r="D120" s="132">
        <v>41480</v>
      </c>
      <c r="E120" s="132">
        <v>41480</v>
      </c>
      <c r="F120" s="132">
        <v>41480</v>
      </c>
      <c r="G120" s="133">
        <v>41480</v>
      </c>
      <c r="H120" s="86"/>
    </row>
    <row r="121" spans="1:8" x14ac:dyDescent="0.25">
      <c r="A121" s="95">
        <v>7</v>
      </c>
      <c r="B121" s="97" t="s">
        <v>150</v>
      </c>
      <c r="C121" s="91">
        <v>1560400</v>
      </c>
      <c r="D121" s="98">
        <v>390100</v>
      </c>
      <c r="E121" s="98">
        <v>390100</v>
      </c>
      <c r="F121" s="98">
        <v>390100</v>
      </c>
      <c r="G121" s="98">
        <v>390100</v>
      </c>
      <c r="H121" s="99"/>
    </row>
    <row r="122" spans="1:8" x14ac:dyDescent="0.25">
      <c r="A122" s="95">
        <v>8</v>
      </c>
      <c r="B122" s="97" t="s">
        <v>151</v>
      </c>
      <c r="C122" s="91">
        <v>136000</v>
      </c>
      <c r="D122" s="98">
        <v>34000</v>
      </c>
      <c r="E122" s="98">
        <v>34000</v>
      </c>
      <c r="F122" s="98">
        <v>34000</v>
      </c>
      <c r="G122" s="98">
        <v>34000</v>
      </c>
      <c r="H122" s="83"/>
    </row>
    <row r="123" spans="1:8" x14ac:dyDescent="0.25">
      <c r="A123" s="100"/>
      <c r="B123" s="69" t="s">
        <v>152</v>
      </c>
      <c r="C123" s="131">
        <f>C120+C121+C122</f>
        <v>1862322</v>
      </c>
      <c r="D123" s="131">
        <f t="shared" ref="D123:G123" si="7">D120+D121+D122</f>
        <v>465580</v>
      </c>
      <c r="E123" s="131">
        <f t="shared" si="7"/>
        <v>465580</v>
      </c>
      <c r="F123" s="131">
        <f t="shared" si="7"/>
        <v>465580</v>
      </c>
      <c r="G123" s="131">
        <f t="shared" si="7"/>
        <v>465580</v>
      </c>
      <c r="H123" s="83"/>
    </row>
  </sheetData>
  <mergeCells count="21">
    <mergeCell ref="A113:A114"/>
    <mergeCell ref="B113:B114"/>
    <mergeCell ref="C113:C114"/>
    <mergeCell ref="D113:G113"/>
    <mergeCell ref="A6:B6"/>
    <mergeCell ref="D6:H6"/>
    <mergeCell ref="B7:H7"/>
    <mergeCell ref="A9:H9"/>
    <mergeCell ref="A11:A12"/>
    <mergeCell ref="B11:B12"/>
    <mergeCell ref="C11:C12"/>
    <mergeCell ref="D11:D12"/>
    <mergeCell ref="E11:H11"/>
    <mergeCell ref="A4:B4"/>
    <mergeCell ref="E4:H5"/>
    <mergeCell ref="A5:B5"/>
    <mergeCell ref="A1:B1"/>
    <mergeCell ref="E1:H1"/>
    <mergeCell ref="A2:B2"/>
    <mergeCell ref="E2:H2"/>
    <mergeCell ref="A3:H3"/>
  </mergeCells>
  <pageMargins left="0.47" right="0.18" top="0.75" bottom="0.75" header="0.32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workbookViewId="0">
      <selection activeCell="M43" sqref="M43"/>
    </sheetView>
  </sheetViews>
  <sheetFormatPr defaultRowHeight="15" x14ac:dyDescent="0.25"/>
  <cols>
    <col min="1" max="2" width="5" customWidth="1"/>
    <col min="3" max="3" width="29" customWidth="1"/>
    <col min="4" max="4" width="8.7109375" customWidth="1"/>
    <col min="5" max="5" width="8" customWidth="1"/>
    <col min="6" max="6" width="8.5703125" customWidth="1"/>
    <col min="7" max="7" width="11.5703125" bestFit="1" customWidth="1"/>
    <col min="8" max="8" width="8.140625" customWidth="1"/>
    <col min="9" max="9" width="7.85546875" bestFit="1" customWidth="1"/>
    <col min="11" max="11" width="7.85546875" customWidth="1"/>
    <col min="13" max="13" width="8.7109375" customWidth="1"/>
    <col min="14" max="16" width="9.140625" hidden="1" customWidth="1"/>
    <col min="17" max="17" width="10.7109375" customWidth="1"/>
  </cols>
  <sheetData>
    <row r="1" spans="1:17" ht="15.75" x14ac:dyDescent="0.25">
      <c r="A1" s="273" t="s">
        <v>272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</row>
    <row r="2" spans="1:17" ht="15.75" x14ac:dyDescent="0.25">
      <c r="A2" s="101"/>
      <c r="B2" s="137"/>
      <c r="C2" s="101"/>
      <c r="D2" s="101"/>
      <c r="E2" s="101"/>
      <c r="F2" s="101"/>
      <c r="G2" s="101"/>
      <c r="H2" s="102"/>
      <c r="I2" s="102"/>
      <c r="J2" s="102"/>
      <c r="K2" s="102"/>
      <c r="L2" s="101"/>
      <c r="M2" s="102"/>
      <c r="N2" s="101"/>
      <c r="O2" s="102"/>
      <c r="P2" s="101"/>
      <c r="Q2" s="102"/>
    </row>
    <row r="3" spans="1:17" ht="15.75" customHeight="1" x14ac:dyDescent="0.25">
      <c r="A3" s="274" t="s">
        <v>153</v>
      </c>
      <c r="B3" s="271"/>
      <c r="C3" s="275" t="s">
        <v>154</v>
      </c>
      <c r="D3" s="258" t="s">
        <v>155</v>
      </c>
      <c r="E3" s="258" t="s">
        <v>156</v>
      </c>
      <c r="F3" s="258" t="s">
        <v>157</v>
      </c>
      <c r="G3" s="258" t="s">
        <v>158</v>
      </c>
      <c r="H3" s="262" t="s">
        <v>159</v>
      </c>
      <c r="I3" s="263"/>
      <c r="J3" s="263"/>
      <c r="K3" s="264"/>
      <c r="L3" s="258" t="s">
        <v>160</v>
      </c>
      <c r="M3" s="258" t="s">
        <v>161</v>
      </c>
      <c r="N3" s="258" t="s">
        <v>162</v>
      </c>
      <c r="O3" s="258" t="s">
        <v>163</v>
      </c>
      <c r="P3" s="258" t="s">
        <v>164</v>
      </c>
      <c r="Q3" s="269" t="s">
        <v>165</v>
      </c>
    </row>
    <row r="4" spans="1:17" ht="33.75" customHeight="1" x14ac:dyDescent="0.25">
      <c r="A4" s="274"/>
      <c r="B4" s="272"/>
      <c r="C4" s="276"/>
      <c r="D4" s="259"/>
      <c r="E4" s="259"/>
      <c r="F4" s="259"/>
      <c r="G4" s="259"/>
      <c r="H4" s="103" t="s">
        <v>166</v>
      </c>
      <c r="I4" s="43" t="s">
        <v>167</v>
      </c>
      <c r="J4" s="43" t="s">
        <v>168</v>
      </c>
      <c r="K4" s="43" t="s">
        <v>169</v>
      </c>
      <c r="L4" s="259"/>
      <c r="M4" s="259"/>
      <c r="N4" s="259"/>
      <c r="O4" s="259"/>
      <c r="P4" s="259"/>
      <c r="Q4" s="269"/>
    </row>
    <row r="5" spans="1:17" x14ac:dyDescent="0.25">
      <c r="A5" s="104">
        <v>211</v>
      </c>
      <c r="B5" s="104">
        <v>121</v>
      </c>
      <c r="C5" s="105" t="s">
        <v>170</v>
      </c>
      <c r="D5" s="106">
        <v>773932</v>
      </c>
      <c r="E5" s="106"/>
      <c r="F5" s="106"/>
      <c r="G5" s="106">
        <v>96000</v>
      </c>
      <c r="H5" s="106"/>
      <c r="I5" s="106"/>
      <c r="J5" s="106"/>
      <c r="K5" s="106"/>
      <c r="L5" s="106"/>
      <c r="M5" s="106"/>
      <c r="N5" s="106"/>
      <c r="O5" s="107"/>
      <c r="P5" s="108"/>
      <c r="Q5" s="109">
        <f>SUM(D5:P5)</f>
        <v>869932</v>
      </c>
    </row>
    <row r="6" spans="1:17" x14ac:dyDescent="0.25">
      <c r="A6" s="104">
        <v>212</v>
      </c>
      <c r="B6" s="104">
        <v>122</v>
      </c>
      <c r="C6" s="105" t="s">
        <v>171</v>
      </c>
      <c r="D6" s="106">
        <f>D7</f>
        <v>30800</v>
      </c>
      <c r="E6" s="106">
        <f t="shared" ref="E6:Q6" si="0">E7</f>
        <v>0</v>
      </c>
      <c r="F6" s="106">
        <f t="shared" si="0"/>
        <v>0</v>
      </c>
      <c r="G6" s="106">
        <f t="shared" si="0"/>
        <v>0</v>
      </c>
      <c r="H6" s="106">
        <f t="shared" si="0"/>
        <v>0</v>
      </c>
      <c r="I6" s="106">
        <f t="shared" si="0"/>
        <v>0</v>
      </c>
      <c r="J6" s="106">
        <f t="shared" si="0"/>
        <v>0</v>
      </c>
      <c r="K6" s="106">
        <f t="shared" si="0"/>
        <v>0</v>
      </c>
      <c r="L6" s="106">
        <f t="shared" si="0"/>
        <v>0</v>
      </c>
      <c r="M6" s="106">
        <f t="shared" si="0"/>
        <v>0</v>
      </c>
      <c r="N6" s="106">
        <f t="shared" si="0"/>
        <v>0</v>
      </c>
      <c r="O6" s="106">
        <f t="shared" si="0"/>
        <v>0</v>
      </c>
      <c r="P6" s="106">
        <f t="shared" si="0"/>
        <v>0</v>
      </c>
      <c r="Q6" s="106">
        <f t="shared" si="0"/>
        <v>30800</v>
      </c>
    </row>
    <row r="7" spans="1:17" x14ac:dyDescent="0.25">
      <c r="A7" s="110"/>
      <c r="B7" s="110"/>
      <c r="C7" s="111" t="s">
        <v>172</v>
      </c>
      <c r="D7" s="112">
        <v>30800</v>
      </c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08"/>
      <c r="P7" s="108"/>
      <c r="Q7" s="109">
        <f t="shared" ref="Q7:Q43" si="1">SUM(D7:P7)</f>
        <v>30800</v>
      </c>
    </row>
    <row r="8" spans="1:17" ht="30" hidden="1" customHeight="1" x14ac:dyDescent="0.25">
      <c r="A8" s="110"/>
      <c r="B8" s="110"/>
      <c r="C8" s="113" t="s">
        <v>173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08"/>
      <c r="P8" s="108"/>
      <c r="Q8" s="109">
        <f t="shared" si="1"/>
        <v>0</v>
      </c>
    </row>
    <row r="9" spans="1:17" x14ac:dyDescent="0.25">
      <c r="A9" s="104">
        <v>213</v>
      </c>
      <c r="B9" s="104">
        <v>129</v>
      </c>
      <c r="C9" s="105" t="s">
        <v>174</v>
      </c>
      <c r="D9" s="106">
        <v>233727</v>
      </c>
      <c r="E9" s="106"/>
      <c r="F9" s="106"/>
      <c r="G9" s="106">
        <v>29000</v>
      </c>
      <c r="H9" s="106"/>
      <c r="I9" s="106"/>
      <c r="J9" s="106"/>
      <c r="K9" s="106"/>
      <c r="L9" s="106"/>
      <c r="M9" s="106"/>
      <c r="N9" s="106"/>
      <c r="O9" s="106"/>
      <c r="P9" s="107"/>
      <c r="Q9" s="109">
        <f t="shared" si="1"/>
        <v>262727</v>
      </c>
    </row>
    <row r="10" spans="1:17" x14ac:dyDescent="0.25">
      <c r="A10" s="104">
        <v>221</v>
      </c>
      <c r="B10" s="104">
        <v>242</v>
      </c>
      <c r="C10" s="105" t="s">
        <v>175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8"/>
      <c r="P10" s="108"/>
      <c r="Q10" s="109">
        <f t="shared" si="1"/>
        <v>0</v>
      </c>
    </row>
    <row r="11" spans="1:17" x14ac:dyDescent="0.25">
      <c r="A11" s="104">
        <v>222</v>
      </c>
      <c r="B11" s="104">
        <v>122</v>
      </c>
      <c r="C11" s="105" t="s">
        <v>176</v>
      </c>
      <c r="D11" s="106">
        <f>D12+D13</f>
        <v>0</v>
      </c>
      <c r="E11" s="106">
        <f t="shared" ref="E11:Q11" si="2">E12+E13</f>
        <v>0</v>
      </c>
      <c r="F11" s="106">
        <f t="shared" si="2"/>
        <v>0</v>
      </c>
      <c r="G11" s="106">
        <f t="shared" si="2"/>
        <v>0</v>
      </c>
      <c r="H11" s="106">
        <f t="shared" si="2"/>
        <v>0</v>
      </c>
      <c r="I11" s="106">
        <f t="shared" si="2"/>
        <v>0</v>
      </c>
      <c r="J11" s="106">
        <f t="shared" si="2"/>
        <v>0</v>
      </c>
      <c r="K11" s="106">
        <f t="shared" si="2"/>
        <v>0</v>
      </c>
      <c r="L11" s="106">
        <f t="shared" si="2"/>
        <v>0</v>
      </c>
      <c r="M11" s="106">
        <f t="shared" si="2"/>
        <v>0</v>
      </c>
      <c r="N11" s="106">
        <f t="shared" si="2"/>
        <v>0</v>
      </c>
      <c r="O11" s="106">
        <f t="shared" si="2"/>
        <v>0</v>
      </c>
      <c r="P11" s="106">
        <f t="shared" si="2"/>
        <v>0</v>
      </c>
      <c r="Q11" s="106">
        <f t="shared" si="2"/>
        <v>0</v>
      </c>
    </row>
    <row r="12" spans="1:17" x14ac:dyDescent="0.25">
      <c r="A12" s="110"/>
      <c r="B12" s="110"/>
      <c r="C12" s="114" t="s">
        <v>177</v>
      </c>
      <c r="D12" s="112">
        <v>0</v>
      </c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08"/>
      <c r="P12" s="108"/>
      <c r="Q12" s="109">
        <f t="shared" si="1"/>
        <v>0</v>
      </c>
    </row>
    <row r="13" spans="1:17" x14ac:dyDescent="0.25">
      <c r="A13" s="110"/>
      <c r="B13" s="110"/>
      <c r="C13" s="115" t="s">
        <v>178</v>
      </c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08"/>
      <c r="P13" s="108"/>
      <c r="Q13" s="109">
        <f t="shared" si="1"/>
        <v>0</v>
      </c>
    </row>
    <row r="14" spans="1:17" x14ac:dyDescent="0.25">
      <c r="A14" s="104">
        <v>223</v>
      </c>
      <c r="B14" s="104">
        <v>244</v>
      </c>
      <c r="C14" s="105" t="s">
        <v>179</v>
      </c>
      <c r="D14" s="106">
        <f>D15+D16</f>
        <v>15000</v>
      </c>
      <c r="E14" s="106">
        <f t="shared" ref="E14:Q14" si="3">E15+E16</f>
        <v>0</v>
      </c>
      <c r="F14" s="106">
        <f t="shared" si="3"/>
        <v>0</v>
      </c>
      <c r="G14" s="106">
        <f t="shared" si="3"/>
        <v>0</v>
      </c>
      <c r="H14" s="106">
        <f t="shared" si="3"/>
        <v>0</v>
      </c>
      <c r="I14" s="106">
        <f t="shared" si="3"/>
        <v>90000</v>
      </c>
      <c r="J14" s="106">
        <f t="shared" si="3"/>
        <v>0</v>
      </c>
      <c r="K14" s="106">
        <f t="shared" si="3"/>
        <v>0</v>
      </c>
      <c r="L14" s="106">
        <f t="shared" si="3"/>
        <v>0</v>
      </c>
      <c r="M14" s="106">
        <f t="shared" si="3"/>
        <v>0</v>
      </c>
      <c r="N14" s="106">
        <f t="shared" si="3"/>
        <v>0</v>
      </c>
      <c r="O14" s="106">
        <f t="shared" si="3"/>
        <v>0</v>
      </c>
      <c r="P14" s="106">
        <f t="shared" si="3"/>
        <v>0</v>
      </c>
      <c r="Q14" s="106">
        <f t="shared" si="3"/>
        <v>105000</v>
      </c>
    </row>
    <row r="15" spans="1:17" x14ac:dyDescent="0.25">
      <c r="A15" s="110"/>
      <c r="B15" s="110"/>
      <c r="C15" s="116" t="s">
        <v>180</v>
      </c>
      <c r="D15" s="112">
        <v>0</v>
      </c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08"/>
      <c r="P15" s="108"/>
      <c r="Q15" s="109">
        <f t="shared" si="1"/>
        <v>0</v>
      </c>
    </row>
    <row r="16" spans="1:17" x14ac:dyDescent="0.25">
      <c r="A16" s="110"/>
      <c r="B16" s="110"/>
      <c r="C16" s="117" t="s">
        <v>181</v>
      </c>
      <c r="D16" s="112">
        <v>15000</v>
      </c>
      <c r="E16" s="112"/>
      <c r="F16" s="112"/>
      <c r="G16" s="112"/>
      <c r="H16" s="112"/>
      <c r="I16" s="112">
        <v>90000</v>
      </c>
      <c r="J16" s="112"/>
      <c r="K16" s="112"/>
      <c r="L16" s="112"/>
      <c r="M16" s="112"/>
      <c r="N16" s="112"/>
      <c r="O16" s="108"/>
      <c r="P16" s="108"/>
      <c r="Q16" s="109">
        <f t="shared" si="1"/>
        <v>105000</v>
      </c>
    </row>
    <row r="17" spans="1:17" x14ac:dyDescent="0.25">
      <c r="A17" s="104">
        <v>224</v>
      </c>
      <c r="B17" s="104">
        <v>244</v>
      </c>
      <c r="C17" s="105" t="s">
        <v>182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9">
        <f t="shared" si="1"/>
        <v>0</v>
      </c>
    </row>
    <row r="18" spans="1:17" x14ac:dyDescent="0.25">
      <c r="A18" s="104">
        <v>225</v>
      </c>
      <c r="B18" s="104">
        <v>243</v>
      </c>
      <c r="C18" s="105" t="s">
        <v>183</v>
      </c>
      <c r="D18" s="106">
        <f>D19+D20</f>
        <v>0</v>
      </c>
      <c r="E18" s="106">
        <f t="shared" ref="E18:Q18" si="4">E19+E20</f>
        <v>0</v>
      </c>
      <c r="F18" s="106">
        <f t="shared" si="4"/>
        <v>0</v>
      </c>
      <c r="G18" s="106">
        <f t="shared" si="4"/>
        <v>0</v>
      </c>
      <c r="H18" s="106">
        <f t="shared" si="4"/>
        <v>0</v>
      </c>
      <c r="I18" s="106">
        <f t="shared" si="4"/>
        <v>0</v>
      </c>
      <c r="J18" s="106">
        <f t="shared" si="4"/>
        <v>0</v>
      </c>
      <c r="K18" s="106">
        <f t="shared" si="4"/>
        <v>0</v>
      </c>
      <c r="L18" s="106">
        <f t="shared" si="4"/>
        <v>0</v>
      </c>
      <c r="M18" s="106">
        <f t="shared" si="4"/>
        <v>0</v>
      </c>
      <c r="N18" s="106">
        <f t="shared" si="4"/>
        <v>0</v>
      </c>
      <c r="O18" s="106">
        <f t="shared" si="4"/>
        <v>0</v>
      </c>
      <c r="P18" s="106">
        <f t="shared" si="4"/>
        <v>0</v>
      </c>
      <c r="Q18" s="106">
        <f t="shared" si="4"/>
        <v>0</v>
      </c>
    </row>
    <row r="19" spans="1:17" x14ac:dyDescent="0.25">
      <c r="A19" s="110"/>
      <c r="B19" s="110"/>
      <c r="C19" s="118" t="s">
        <v>184</v>
      </c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9">
        <f t="shared" si="1"/>
        <v>0</v>
      </c>
    </row>
    <row r="20" spans="1:17" x14ac:dyDescent="0.25">
      <c r="A20" s="110"/>
      <c r="B20" s="110"/>
      <c r="C20" s="117" t="s">
        <v>185</v>
      </c>
      <c r="D20" s="108">
        <v>0</v>
      </c>
      <c r="E20" s="108"/>
      <c r="F20" s="108"/>
      <c r="G20" s="108"/>
      <c r="H20" s="108"/>
      <c r="I20" s="108"/>
      <c r="J20" s="108"/>
      <c r="K20" s="108"/>
      <c r="L20" s="108"/>
      <c r="M20" s="108"/>
      <c r="N20" s="119"/>
      <c r="O20" s="108"/>
      <c r="P20" s="108"/>
      <c r="Q20" s="109">
        <f t="shared" si="1"/>
        <v>0</v>
      </c>
    </row>
    <row r="21" spans="1:17" x14ac:dyDescent="0.25">
      <c r="A21" s="110">
        <v>226</v>
      </c>
      <c r="B21" s="110">
        <v>244</v>
      </c>
      <c r="C21" s="105" t="s">
        <v>186</v>
      </c>
      <c r="D21" s="107">
        <f>D22+D24+D25+D26+D27</f>
        <v>32571</v>
      </c>
      <c r="E21" s="107">
        <v>274392</v>
      </c>
      <c r="F21" s="107">
        <f t="shared" ref="F21:Q21" si="5">F22+F24+F25+F26+F27</f>
        <v>0</v>
      </c>
      <c r="G21" s="107">
        <f t="shared" si="5"/>
        <v>0</v>
      </c>
      <c r="H21" s="107">
        <v>171864</v>
      </c>
      <c r="I21" s="107">
        <f t="shared" si="5"/>
        <v>0</v>
      </c>
      <c r="J21" s="107">
        <f t="shared" si="5"/>
        <v>0</v>
      </c>
      <c r="K21" s="107">
        <f t="shared" si="5"/>
        <v>0</v>
      </c>
      <c r="L21" s="107">
        <f t="shared" si="5"/>
        <v>0</v>
      </c>
      <c r="M21" s="107">
        <f t="shared" si="5"/>
        <v>0</v>
      </c>
      <c r="N21" s="107">
        <f t="shared" si="5"/>
        <v>0</v>
      </c>
      <c r="O21" s="107">
        <f t="shared" si="5"/>
        <v>0</v>
      </c>
      <c r="P21" s="107">
        <f t="shared" si="5"/>
        <v>0</v>
      </c>
      <c r="Q21" s="107">
        <f t="shared" si="5"/>
        <v>478827</v>
      </c>
    </row>
    <row r="22" spans="1:17" ht="14.25" customHeight="1" x14ac:dyDescent="0.25">
      <c r="A22" s="110"/>
      <c r="B22" s="110"/>
      <c r="C22" s="117" t="s">
        <v>223</v>
      </c>
      <c r="D22" s="108">
        <v>18500</v>
      </c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9">
        <f t="shared" si="1"/>
        <v>18500</v>
      </c>
    </row>
    <row r="23" spans="1:17" ht="33" hidden="1" customHeight="1" x14ac:dyDescent="0.25">
      <c r="A23" s="121"/>
      <c r="B23" s="121"/>
      <c r="C23" s="122" t="s">
        <v>187</v>
      </c>
      <c r="D23" s="108"/>
      <c r="E23" s="108"/>
      <c r="F23" s="108"/>
      <c r="G23" s="108"/>
      <c r="H23" s="108"/>
      <c r="I23" s="108"/>
      <c r="J23" s="108"/>
      <c r="K23" s="108"/>
      <c r="L23" s="108"/>
      <c r="M23" s="120"/>
      <c r="N23" s="120"/>
      <c r="O23" s="120"/>
      <c r="P23" s="108"/>
      <c r="Q23" s="109">
        <f t="shared" si="1"/>
        <v>0</v>
      </c>
    </row>
    <row r="24" spans="1:17" x14ac:dyDescent="0.25">
      <c r="A24" s="121"/>
      <c r="B24" s="121"/>
      <c r="C24" s="123" t="s">
        <v>224</v>
      </c>
      <c r="D24" s="119">
        <v>14071</v>
      </c>
      <c r="E24" s="108"/>
      <c r="F24" s="108"/>
      <c r="G24" s="108"/>
      <c r="H24" s="108"/>
      <c r="I24" s="108"/>
      <c r="J24" s="108"/>
      <c r="K24" s="108"/>
      <c r="L24" s="108"/>
      <c r="M24" s="120"/>
      <c r="N24" s="120"/>
      <c r="O24" s="120"/>
      <c r="P24" s="108"/>
      <c r="Q24" s="109">
        <f t="shared" si="1"/>
        <v>14071</v>
      </c>
    </row>
    <row r="25" spans="1:17" x14ac:dyDescent="0.25">
      <c r="A25" s="121"/>
      <c r="B25" s="121"/>
      <c r="C25" s="123" t="s">
        <v>246</v>
      </c>
      <c r="D25" s="119"/>
      <c r="E25" s="108"/>
      <c r="F25" s="108"/>
      <c r="G25" s="108"/>
      <c r="H25" s="108"/>
      <c r="I25" s="108"/>
      <c r="J25" s="108"/>
      <c r="K25" s="108"/>
      <c r="L25" s="108"/>
      <c r="M25" s="120"/>
      <c r="N25" s="120"/>
      <c r="O25" s="120"/>
      <c r="P25" s="108"/>
      <c r="Q25" s="109">
        <f t="shared" si="1"/>
        <v>0</v>
      </c>
    </row>
    <row r="26" spans="1:17" x14ac:dyDescent="0.25">
      <c r="A26" s="121"/>
      <c r="B26" s="121"/>
      <c r="C26" s="123" t="s">
        <v>230</v>
      </c>
      <c r="D26" s="119"/>
      <c r="E26" s="135">
        <v>274392</v>
      </c>
      <c r="F26" s="135"/>
      <c r="G26" s="135"/>
      <c r="H26" s="135">
        <v>171864</v>
      </c>
      <c r="I26" s="135"/>
      <c r="J26" s="135"/>
      <c r="K26" s="135"/>
      <c r="L26" s="135"/>
      <c r="M26" s="120"/>
      <c r="N26" s="120"/>
      <c r="O26" s="120"/>
      <c r="P26" s="135"/>
      <c r="Q26" s="109">
        <f t="shared" si="1"/>
        <v>446256</v>
      </c>
    </row>
    <row r="27" spans="1:17" x14ac:dyDescent="0.25">
      <c r="A27" s="121"/>
      <c r="B27" s="121"/>
      <c r="C27" s="123" t="s">
        <v>266</v>
      </c>
      <c r="D27" s="119"/>
      <c r="E27" s="135"/>
      <c r="F27" s="135"/>
      <c r="G27" s="135"/>
      <c r="H27" s="135"/>
      <c r="I27" s="135"/>
      <c r="J27" s="135"/>
      <c r="K27" s="135"/>
      <c r="L27" s="135"/>
      <c r="M27" s="120"/>
      <c r="N27" s="120"/>
      <c r="O27" s="120"/>
      <c r="P27" s="135"/>
      <c r="Q27" s="109">
        <f t="shared" si="1"/>
        <v>0</v>
      </c>
    </row>
    <row r="28" spans="1:17" x14ac:dyDescent="0.25">
      <c r="A28" s="124">
        <v>263</v>
      </c>
      <c r="B28" s="124"/>
      <c r="C28" s="125" t="s">
        <v>118</v>
      </c>
      <c r="D28" s="107">
        <v>76536</v>
      </c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09">
        <f t="shared" si="1"/>
        <v>76536</v>
      </c>
    </row>
    <row r="29" spans="1:17" ht="14.25" customHeight="1" x14ac:dyDescent="0.25">
      <c r="A29" s="124">
        <v>290</v>
      </c>
      <c r="B29" s="124"/>
      <c r="C29" s="125" t="s">
        <v>119</v>
      </c>
      <c r="D29" s="107">
        <f>D32+D33+D35</f>
        <v>12500</v>
      </c>
      <c r="E29" s="107">
        <f t="shared" ref="E29:Q29" si="6">E32+E33+E35</f>
        <v>0</v>
      </c>
      <c r="F29" s="107">
        <f t="shared" si="6"/>
        <v>0</v>
      </c>
      <c r="G29" s="107">
        <f t="shared" si="6"/>
        <v>0</v>
      </c>
      <c r="H29" s="107">
        <f t="shared" si="6"/>
        <v>0</v>
      </c>
      <c r="I29" s="107">
        <f t="shared" si="6"/>
        <v>0</v>
      </c>
      <c r="J29" s="107">
        <f t="shared" si="6"/>
        <v>0</v>
      </c>
      <c r="K29" s="107">
        <f t="shared" si="6"/>
        <v>0</v>
      </c>
      <c r="L29" s="107">
        <f t="shared" si="6"/>
        <v>0</v>
      </c>
      <c r="M29" s="107">
        <f t="shared" si="6"/>
        <v>0</v>
      </c>
      <c r="N29" s="107">
        <f t="shared" si="6"/>
        <v>0</v>
      </c>
      <c r="O29" s="107">
        <f t="shared" si="6"/>
        <v>0</v>
      </c>
      <c r="P29" s="107">
        <f t="shared" si="6"/>
        <v>0</v>
      </c>
      <c r="Q29" s="107">
        <f t="shared" si="6"/>
        <v>12500</v>
      </c>
    </row>
    <row r="30" spans="1:17" hidden="1" x14ac:dyDescent="0.25">
      <c r="A30" s="124"/>
      <c r="B30" s="124"/>
      <c r="C30" s="125"/>
      <c r="D30" s="107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09">
        <f t="shared" si="1"/>
        <v>0</v>
      </c>
    </row>
    <row r="31" spans="1:17" hidden="1" x14ac:dyDescent="0.25">
      <c r="A31" s="124"/>
      <c r="B31" s="124"/>
      <c r="C31" s="125"/>
      <c r="D31" s="107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09">
        <f t="shared" si="1"/>
        <v>0</v>
      </c>
    </row>
    <row r="32" spans="1:17" x14ac:dyDescent="0.25">
      <c r="A32" s="124"/>
      <c r="B32" s="124">
        <v>831</v>
      </c>
      <c r="C32" s="134" t="s">
        <v>234</v>
      </c>
      <c r="D32" s="107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09">
        <f t="shared" si="1"/>
        <v>0</v>
      </c>
    </row>
    <row r="33" spans="1:19" ht="12.75" customHeight="1" x14ac:dyDescent="0.25">
      <c r="A33" s="124">
        <v>291</v>
      </c>
      <c r="B33" s="124">
        <v>851</v>
      </c>
      <c r="C33" s="134" t="s">
        <v>233</v>
      </c>
      <c r="D33" s="107">
        <v>12500</v>
      </c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09">
        <f t="shared" si="1"/>
        <v>12500</v>
      </c>
    </row>
    <row r="34" spans="1:19" ht="1.5" hidden="1" customHeight="1" x14ac:dyDescent="0.25">
      <c r="A34" s="124"/>
      <c r="B34" s="124">
        <v>852</v>
      </c>
      <c r="C34" s="134"/>
      <c r="D34" s="107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09">
        <f t="shared" si="1"/>
        <v>0</v>
      </c>
    </row>
    <row r="35" spans="1:19" x14ac:dyDescent="0.25">
      <c r="A35" s="124">
        <v>292</v>
      </c>
      <c r="B35" s="124">
        <v>853</v>
      </c>
      <c r="C35" s="134" t="s">
        <v>235</v>
      </c>
      <c r="D35" s="107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09">
        <f t="shared" si="1"/>
        <v>0</v>
      </c>
    </row>
    <row r="36" spans="1:19" x14ac:dyDescent="0.25">
      <c r="A36" s="104">
        <v>310</v>
      </c>
      <c r="B36" s="104">
        <v>244</v>
      </c>
      <c r="C36" s="105" t="s">
        <v>188</v>
      </c>
      <c r="D36" s="107">
        <f>D37+D38</f>
        <v>0</v>
      </c>
      <c r="E36" s="107">
        <f t="shared" ref="E36:Q36" si="7">E37+E38</f>
        <v>0</v>
      </c>
      <c r="F36" s="107">
        <f t="shared" si="7"/>
        <v>0</v>
      </c>
      <c r="G36" s="107">
        <f t="shared" si="7"/>
        <v>0</v>
      </c>
      <c r="H36" s="107">
        <f t="shared" si="7"/>
        <v>0</v>
      </c>
      <c r="I36" s="107">
        <f t="shared" si="7"/>
        <v>0</v>
      </c>
      <c r="J36" s="107">
        <f t="shared" si="7"/>
        <v>0</v>
      </c>
      <c r="K36" s="107">
        <f t="shared" si="7"/>
        <v>0</v>
      </c>
      <c r="L36" s="107">
        <f t="shared" si="7"/>
        <v>0</v>
      </c>
      <c r="M36" s="107">
        <f t="shared" si="7"/>
        <v>0</v>
      </c>
      <c r="N36" s="107">
        <f t="shared" si="7"/>
        <v>0</v>
      </c>
      <c r="O36" s="107">
        <f t="shared" si="7"/>
        <v>0</v>
      </c>
      <c r="P36" s="107">
        <f t="shared" si="7"/>
        <v>0</v>
      </c>
      <c r="Q36" s="107">
        <f t="shared" si="7"/>
        <v>0</v>
      </c>
    </row>
    <row r="37" spans="1:19" x14ac:dyDescent="0.25">
      <c r="A37" s="121"/>
      <c r="B37" s="121"/>
      <c r="C37" s="117" t="s">
        <v>189</v>
      </c>
      <c r="D37" s="119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9">
        <f t="shared" si="1"/>
        <v>0</v>
      </c>
    </row>
    <row r="38" spans="1:19" x14ac:dyDescent="0.25">
      <c r="A38" s="121"/>
      <c r="B38" s="121"/>
      <c r="C38" s="117" t="s">
        <v>190</v>
      </c>
      <c r="D38" s="108"/>
      <c r="E38" s="108"/>
      <c r="F38" s="108"/>
      <c r="G38" s="108"/>
      <c r="H38" s="108"/>
      <c r="I38" s="108"/>
      <c r="J38" s="108"/>
      <c r="K38" s="108"/>
      <c r="L38" s="108"/>
      <c r="M38" s="120"/>
      <c r="N38" s="120"/>
      <c r="O38" s="120"/>
      <c r="P38" s="108"/>
      <c r="Q38" s="109">
        <f t="shared" si="1"/>
        <v>0</v>
      </c>
    </row>
    <row r="39" spans="1:19" ht="14.25" customHeight="1" x14ac:dyDescent="0.25">
      <c r="A39" s="104">
        <v>340</v>
      </c>
      <c r="B39" s="104">
        <v>244</v>
      </c>
      <c r="C39" s="105" t="s">
        <v>191</v>
      </c>
      <c r="D39" s="107">
        <f>D42+D43</f>
        <v>15000</v>
      </c>
      <c r="E39" s="107">
        <f t="shared" ref="E39:Q39" si="8">E42+E43</f>
        <v>0</v>
      </c>
      <c r="F39" s="107">
        <f t="shared" si="8"/>
        <v>0</v>
      </c>
      <c r="G39" s="107">
        <f t="shared" si="8"/>
        <v>11000</v>
      </c>
      <c r="H39" s="107">
        <f t="shared" si="8"/>
        <v>0</v>
      </c>
      <c r="I39" s="107"/>
      <c r="J39" s="107">
        <f t="shared" si="8"/>
        <v>0</v>
      </c>
      <c r="K39" s="107">
        <f t="shared" si="8"/>
        <v>0</v>
      </c>
      <c r="L39" s="107">
        <f t="shared" si="8"/>
        <v>0</v>
      </c>
      <c r="M39" s="107">
        <f t="shared" si="8"/>
        <v>0</v>
      </c>
      <c r="N39" s="107">
        <f t="shared" si="8"/>
        <v>0</v>
      </c>
      <c r="O39" s="107">
        <f t="shared" si="8"/>
        <v>0</v>
      </c>
      <c r="P39" s="107">
        <f t="shared" si="8"/>
        <v>0</v>
      </c>
      <c r="Q39" s="107">
        <f t="shared" si="8"/>
        <v>26000</v>
      </c>
    </row>
    <row r="40" spans="1:19" hidden="1" x14ac:dyDescent="0.25">
      <c r="A40" s="121"/>
      <c r="B40" s="121"/>
      <c r="C40" s="126" t="s">
        <v>192</v>
      </c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>
        <f t="shared" si="1"/>
        <v>0</v>
      </c>
    </row>
    <row r="41" spans="1:19" hidden="1" x14ac:dyDescent="0.25">
      <c r="A41" s="121"/>
      <c r="B41" s="121"/>
      <c r="C41" s="127" t="s">
        <v>193</v>
      </c>
      <c r="D41" s="108"/>
      <c r="E41" s="108"/>
      <c r="F41" s="108"/>
      <c r="G41" s="108"/>
      <c r="H41" s="108"/>
      <c r="I41" s="108"/>
      <c r="J41" s="108"/>
      <c r="K41" s="108"/>
      <c r="L41" s="108"/>
      <c r="M41" s="119"/>
      <c r="N41" s="119"/>
      <c r="O41" s="108"/>
      <c r="P41" s="108"/>
      <c r="Q41" s="109">
        <f t="shared" si="1"/>
        <v>0</v>
      </c>
    </row>
    <row r="42" spans="1:19" x14ac:dyDescent="0.25">
      <c r="A42" s="121"/>
      <c r="B42" s="121"/>
      <c r="C42" s="127" t="s">
        <v>267</v>
      </c>
      <c r="D42" s="135"/>
      <c r="E42" s="135"/>
      <c r="F42" s="135"/>
      <c r="G42" s="135"/>
      <c r="H42" s="135"/>
      <c r="I42" s="135"/>
      <c r="J42" s="135"/>
      <c r="K42" s="135"/>
      <c r="L42" s="135"/>
      <c r="M42" s="119"/>
      <c r="N42" s="119"/>
      <c r="O42" s="135"/>
      <c r="P42" s="135"/>
      <c r="Q42" s="109">
        <f t="shared" si="1"/>
        <v>0</v>
      </c>
    </row>
    <row r="43" spans="1:19" x14ac:dyDescent="0.25">
      <c r="A43" s="121"/>
      <c r="B43" s="121"/>
      <c r="C43" s="127" t="s">
        <v>194</v>
      </c>
      <c r="D43" s="119">
        <v>15000</v>
      </c>
      <c r="E43" s="108"/>
      <c r="F43" s="108"/>
      <c r="G43" s="108">
        <v>11000</v>
      </c>
      <c r="H43" s="108"/>
      <c r="I43" s="108"/>
      <c r="J43" s="108"/>
      <c r="K43" s="108"/>
      <c r="L43" s="108"/>
      <c r="M43" s="128"/>
      <c r="N43" s="128"/>
      <c r="O43" s="128"/>
      <c r="P43" s="108"/>
      <c r="Q43" s="109">
        <f t="shared" si="1"/>
        <v>26000</v>
      </c>
    </row>
    <row r="44" spans="1:19" ht="12.75" customHeight="1" x14ac:dyDescent="0.25">
      <c r="A44" s="129"/>
      <c r="B44" s="129"/>
      <c r="C44" s="130" t="s">
        <v>195</v>
      </c>
      <c r="D44" s="131">
        <f>D5+D6+D9+D10+D11+D14+D17+D18+D21+D28+D29+D36+D39</f>
        <v>1190066</v>
      </c>
      <c r="E44" s="131">
        <f t="shared" ref="E44:Q44" si="9">E5+E6+E9+E10+E11+E14+E17+E18+E21+E28+E29+E36+E39</f>
        <v>274392</v>
      </c>
      <c r="F44" s="131">
        <f t="shared" si="9"/>
        <v>0</v>
      </c>
      <c r="G44" s="131">
        <f t="shared" si="9"/>
        <v>136000</v>
      </c>
      <c r="H44" s="131">
        <f t="shared" si="9"/>
        <v>171864</v>
      </c>
      <c r="I44" s="131">
        <f t="shared" si="9"/>
        <v>90000</v>
      </c>
      <c r="J44" s="131">
        <f t="shared" si="9"/>
        <v>0</v>
      </c>
      <c r="K44" s="131">
        <f t="shared" si="9"/>
        <v>0</v>
      </c>
      <c r="L44" s="131">
        <f t="shared" si="9"/>
        <v>0</v>
      </c>
      <c r="M44" s="131">
        <f t="shared" si="9"/>
        <v>0</v>
      </c>
      <c r="N44" s="131">
        <f t="shared" si="9"/>
        <v>0</v>
      </c>
      <c r="O44" s="131">
        <f t="shared" si="9"/>
        <v>0</v>
      </c>
      <c r="P44" s="131">
        <f t="shared" si="9"/>
        <v>0</v>
      </c>
      <c r="Q44" s="131">
        <f t="shared" si="9"/>
        <v>1862322</v>
      </c>
    </row>
    <row r="45" spans="1:19" ht="12" customHeight="1" x14ac:dyDescent="0.25">
      <c r="A45" s="13"/>
      <c r="B45" s="13"/>
      <c r="C45" s="270" t="s">
        <v>256</v>
      </c>
      <c r="D45" s="270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0"/>
      <c r="S45" s="270"/>
    </row>
    <row r="46" spans="1:19" x14ac:dyDescent="0.25">
      <c r="A46" s="270"/>
      <c r="B46" s="270"/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</row>
    <row r="47" spans="1:19" x14ac:dyDescent="0.25">
      <c r="A47" s="270"/>
      <c r="B47" s="270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</row>
  </sheetData>
  <mergeCells count="18">
    <mergeCell ref="A1:Q1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  <mergeCell ref="O3:O4"/>
    <mergeCell ref="P3:P4"/>
    <mergeCell ref="Q3:Q4"/>
    <mergeCell ref="A46:Q46"/>
    <mergeCell ref="B3:B4"/>
    <mergeCell ref="A47:Q47"/>
    <mergeCell ref="C45:S45"/>
  </mergeCells>
  <pageMargins left="0.23" right="0.41" top="0.11" bottom="0.22" header="0.17" footer="0.17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Прилож1</vt:lpstr>
      <vt:lpstr>Прилож3</vt:lpstr>
      <vt:lpstr>Прилож4</vt:lpstr>
      <vt:lpstr>Прилож5</vt:lpstr>
      <vt:lpstr>Сводная смета</vt:lpstr>
      <vt:lpstr>Расч. пок.</vt:lpstr>
      <vt:lpstr>Лист3</vt:lpstr>
      <vt:lpstr>Прилож5!Область_печати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2023-01-29T17:36:21Z</dcterms:modified>
</cp:coreProperties>
</file>